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hingenieriecom-my.sharepoint.com/personal/opottier_op-economiste_fr/Documents/Data_OPE/2.Commun/1- PROJET/2-BE/OCR/OCR2510-147 CHV étude cuisine Duvant/RENDU/4. Rendu DCE/PE/DPGF/"/>
    </mc:Choice>
  </mc:AlternateContent>
  <xr:revisionPtr revIDLastSave="1" documentId="11_47E78F9BC390199E6869E3E22DCA14DF58B242D6" xr6:coauthVersionLast="47" xr6:coauthVersionMax="47" xr10:uidLastSave="{EFE64D7A-5D5E-45B9-82DE-0A1466F3AB78}"/>
  <bookViews>
    <workbookView xWindow="-108" yWindow="-108" windowWidth="23256" windowHeight="13896" activeTab="4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97" i="3" l="1"/>
  <c r="AA8" i="3"/>
  <c r="I87" i="2"/>
  <c r="I88" i="2" s="1"/>
  <c r="AA1" i="3" s="1"/>
  <c r="I86" i="2"/>
  <c r="I83" i="2"/>
  <c r="I82" i="2"/>
  <c r="I81" i="2"/>
  <c r="I80" i="2"/>
  <c r="I79" i="2"/>
  <c r="I78" i="2"/>
  <c r="I77" i="2"/>
  <c r="I76" i="2"/>
  <c r="I75" i="2"/>
  <c r="I74" i="2"/>
  <c r="I73" i="2"/>
  <c r="I72" i="2"/>
  <c r="I71" i="2"/>
  <c r="M44" i="2"/>
  <c r="M40" i="2"/>
  <c r="M31" i="2"/>
  <c r="G84" i="1"/>
  <c r="G82" i="1"/>
  <c r="G80" i="1"/>
  <c r="G78" i="1"/>
  <c r="E70" i="1"/>
  <c r="E63" i="1"/>
  <c r="E60" i="1"/>
  <c r="E20" i="1"/>
  <c r="E11" i="1"/>
  <c r="AA3" i="3" l="1"/>
  <c r="AA33" i="3"/>
  <c r="AA5" i="3"/>
  <c r="AA4" i="3"/>
  <c r="AA37" i="3"/>
  <c r="AA18" i="3" l="1"/>
  <c r="AA10" i="3" s="1"/>
  <c r="AA19" i="3"/>
  <c r="AA15" i="3"/>
  <c r="AA32" i="3"/>
  <c r="AA9" i="3"/>
  <c r="AA6" i="3"/>
  <c r="AA13" i="3"/>
  <c r="AA12" i="3"/>
  <c r="AA27" i="3"/>
  <c r="AA7" i="3"/>
  <c r="AA42" i="3"/>
  <c r="AA51" i="3" l="1"/>
  <c r="AA87" i="3"/>
  <c r="AA83" i="3" s="1"/>
  <c r="AA76" i="3" s="1"/>
  <c r="AA68" i="3" s="1"/>
  <c r="AA60" i="3" s="1"/>
  <c r="AA52" i="3" s="1"/>
  <c r="AA93" i="3"/>
  <c r="AA73" i="3"/>
  <c r="AA89" i="3"/>
  <c r="AA85" i="3" s="1"/>
  <c r="AA80" i="3" s="1"/>
  <c r="AA72" i="3" s="1"/>
  <c r="AA64" i="3" s="1"/>
  <c r="AA56" i="3" s="1"/>
  <c r="AA44" i="3" s="1"/>
  <c r="AA65" i="3"/>
  <c r="AA57" i="3" s="1"/>
  <c r="AA45" i="3" s="1"/>
  <c r="AA26" i="3" s="1"/>
  <c r="AA25" i="3"/>
  <c r="AA43" i="3"/>
  <c r="AA23" i="3"/>
  <c r="AA24" i="3"/>
  <c r="AA14" i="3"/>
  <c r="AA41" i="3"/>
  <c r="AA21" i="3"/>
  <c r="AA11" i="3"/>
  <c r="AA38" i="3"/>
  <c r="AA22" i="3"/>
  <c r="AA47" i="3"/>
  <c r="AA95" i="3"/>
  <c r="AA91" i="3"/>
  <c r="AA35" i="3" s="1"/>
  <c r="AA20" i="3"/>
  <c r="AA77" i="3" s="1"/>
  <c r="AA29" i="3"/>
  <c r="AA46" i="3"/>
  <c r="AA28" i="3"/>
  <c r="AA16" i="3"/>
  <c r="AA34" i="3"/>
  <c r="AA50" i="3"/>
  <c r="AA79" i="3" l="1"/>
  <c r="AA96" i="3"/>
  <c r="AA92" i="3" s="1"/>
  <c r="AA71" i="3"/>
  <c r="AA63" i="3" s="1"/>
  <c r="AA55" i="3" s="1"/>
  <c r="AA40" i="3" s="1"/>
  <c r="AA94" i="3"/>
  <c r="AA90" i="3" s="1"/>
  <c r="AA17" i="3"/>
  <c r="AA82" i="3" s="1"/>
  <c r="AA69" i="3"/>
  <c r="AA61" i="3" s="1"/>
  <c r="AA53" i="3" s="1"/>
  <c r="AA36" i="3" s="1"/>
  <c r="AA86" i="3" l="1"/>
  <c r="AA81" i="3" s="1"/>
  <c r="AA74" i="3" s="1"/>
  <c r="AA66" i="3" s="1"/>
  <c r="AA58" i="3" s="1"/>
  <c r="AA48" i="3" s="1"/>
  <c r="AA30" i="3"/>
  <c r="AA88" i="3"/>
  <c r="AA84" i="3" s="1"/>
  <c r="AA78" i="3" s="1"/>
  <c r="AA70" i="3" s="1"/>
  <c r="AA62" i="3" s="1"/>
  <c r="AA54" i="3" s="1"/>
  <c r="AA39" i="3"/>
  <c r="AA75" i="3"/>
  <c r="AA67" i="3" s="1"/>
  <c r="AA59" i="3" s="1"/>
  <c r="AA49" i="3" s="1"/>
  <c r="AA31" i="3" s="1"/>
  <c r="AA98" i="3" l="1"/>
  <c r="AA2" i="3" s="1"/>
  <c r="C91" i="2" s="1"/>
</calcChain>
</file>

<file path=xl/sharedStrings.xml><?xml version="1.0" encoding="utf-8"?>
<sst xmlns="http://schemas.openxmlformats.org/spreadsheetml/2006/main" count="230" uniqueCount="183">
  <si>
    <t>Dossier</t>
  </si>
  <si>
    <t>Date</t>
  </si>
  <si>
    <t>Phase</t>
  </si>
  <si>
    <t>Indice</t>
  </si>
  <si>
    <t>MAITRE D'OUVRAGE
Centre Hospitalier de Valenciennes
114 Avenue Desandrouin,
59300 Valenciennes</t>
  </si>
  <si>
    <t>ECONOMISTE DE LA CONSTRUCTION : 
    OP ECONOMISTE
    377 rue Jules Guesde - Les Miroirs du Lac
    59650  VILLENEUVE D'ASCQ
    Tél : 07 78 11 00 46
    Mél : contact@op-economiste.fr</t>
  </si>
  <si>
    <t>MAITRE D'OEUVRE : 
    OCR
    68 Rue de Wambrechies Bâtiment B,
    59520 Marquette-lez-Lille
    Tél : 06.77.93.64.74
    Mél : matthieu@ocr-expertise.fr</t>
  </si>
  <si>
    <t>NIV</t>
  </si>
  <si>
    <t>CODE</t>
  </si>
  <si>
    <t>TITRE1</t>
  </si>
  <si>
    <t>M1</t>
  </si>
  <si>
    <t>M2</t>
  </si>
  <si>
    <t>M3</t>
  </si>
  <si>
    <t>M4</t>
  </si>
  <si>
    <t>M5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</si>
  <si>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</si>
  <si>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</si>
  <si>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</si>
  <si>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</si>
  <si>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</si>
  <si>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</si>
  <si>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</si>
  <si>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</si>
  <si>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</si>
  <si>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</si>
  <si>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</si>
  <si>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</si>
  <si>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</si>
  <si>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</si>
  <si>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</si>
  <si>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</si>
  <si>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</si>
  <si>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</si>
  <si>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Tranche conditionnelle</t>
  </si>
  <si>
    <t>Numéro
 Tranche conditionnelle</t>
  </si>
  <si>
    <t>Taux TVA</t>
  </si>
  <si>
    <t>Marque</t>
  </si>
  <si>
    <t>Référence</t>
  </si>
  <si>
    <t>Commentaire</t>
  </si>
  <si>
    <t>Localisation</t>
  </si>
  <si>
    <t>Lot n°3</t>
  </si>
  <si>
    <t>CLOISONS CUISINE</t>
  </si>
  <si>
    <t>3.1</t>
  </si>
  <si>
    <t>GENERALITES CLOISONS DE CUISINE COLLECTIVE</t>
  </si>
  <si>
    <t>3.1.1</t>
  </si>
  <si>
    <t>Textes réglementaires</t>
  </si>
  <si>
    <t>4.T</t>
  </si>
  <si>
    <t>4.&amp;</t>
  </si>
  <si>
    <t>3.1.2</t>
  </si>
  <si>
    <t>Qualité des matériaux</t>
  </si>
  <si>
    <t>3.1.3</t>
  </si>
  <si>
    <t>Exigences techniques et fonctionnelles</t>
  </si>
  <si>
    <t>3.1.4</t>
  </si>
  <si>
    <t>Mise en oeuvre</t>
  </si>
  <si>
    <t>3.1.5</t>
  </si>
  <si>
    <t>Protection des ouvrages</t>
  </si>
  <si>
    <t>3.1.6</t>
  </si>
  <si>
    <t>Stockage</t>
  </si>
  <si>
    <t>3.1.7</t>
  </si>
  <si>
    <t>Contrôle et essais</t>
  </si>
  <si>
    <t>3.&amp;</t>
  </si>
  <si>
    <t>3.2</t>
  </si>
  <si>
    <t>DESCRIPTION DES OUVRAGES CLOISON CUISINE COLLECTIVE</t>
  </si>
  <si>
    <t>3.2.1</t>
  </si>
  <si>
    <t xml:space="preserve">Panneaux de cloisons </t>
  </si>
  <si>
    <t>3.2.1.1</t>
  </si>
  <si>
    <t xml:space="preserve">Panneaux LA mousse polyuréthanne </t>
  </si>
  <si>
    <t>M²</t>
  </si>
  <si>
    <t>9.T</t>
  </si>
  <si>
    <t>9.M.Z</t>
  </si>
  <si>
    <t>9.L</t>
  </si>
  <si>
    <r>
      <rPr>
        <i/>
        <sz val="8"/>
        <color theme="1"/>
        <rFont val="Arial"/>
        <family val="2"/>
      </rPr>
      <t xml:space="preserve">Localisation : </t>
    </r>
    <r>
      <rPr>
        <i/>
        <sz val="8"/>
        <color rgb="FF00AF54"/>
        <rFont val="Arial"/>
        <family val="2"/>
      </rPr>
      <t xml:space="preserve">Suivant plans de repérage et notamment :
	- L'ensemble des cloisons de la cuisine rez de chaussée (office, préparation chaude, préparation froide, legumerie, stockage);
</t>
    </r>
  </si>
  <si>
    <t>9.&amp;</t>
  </si>
  <si>
    <t>3.2.2</t>
  </si>
  <si>
    <t>Portes polyéthylène</t>
  </si>
  <si>
    <t>3.2.2.1</t>
  </si>
  <si>
    <t>u</t>
  </si>
  <si>
    <r>
      <rPr>
        <i/>
        <sz val="8"/>
        <color theme="1"/>
        <rFont val="Arial"/>
        <family val="2"/>
      </rPr>
      <t xml:space="preserve">Localisation : </t>
    </r>
    <r>
      <rPr>
        <i/>
        <sz val="8"/>
        <color rgb="FF00AF54"/>
        <rFont val="Arial"/>
        <family val="2"/>
      </rPr>
      <t xml:space="preserve">Suivant plans de l'architecte et notamment :
	- Porte de entrée et sortie cuisine-laverie (4 unités)
</t>
    </r>
  </si>
  <si>
    <t>3.2.2.2</t>
  </si>
  <si>
    <t>Portes va et vient</t>
  </si>
  <si>
    <r>
      <rPr>
        <i/>
        <sz val="8"/>
        <color theme="1"/>
        <rFont val="Arial"/>
        <family val="2"/>
      </rPr>
      <t xml:space="preserve">Localisation : </t>
    </r>
    <r>
      <rPr>
        <i/>
        <sz val="8"/>
        <color rgb="FF00AF54"/>
        <rFont val="Arial"/>
        <family val="2"/>
      </rPr>
      <t xml:space="preserve">Suivant plans de l'architecte et notamment :
	- L'ensemble des portes va et vient de la zone cuisine (legumerie, préparation froide, office, stockage) - 5unités.
</t>
    </r>
  </si>
  <si>
    <t>3.2.3</t>
  </si>
  <si>
    <t>GÉNÉRALITES DE FIN DE LOT</t>
  </si>
  <si>
    <t>3.2.3.1</t>
  </si>
  <si>
    <t>Documents à fournir</t>
  </si>
  <si>
    <t>5.F</t>
  </si>
  <si>
    <t>5.T</t>
  </si>
  <si>
    <t>5.&amp;</t>
  </si>
  <si>
    <t>3.2.3.2</t>
  </si>
  <si>
    <t>Divers</t>
  </si>
  <si>
    <t>8.C</t>
  </si>
  <si>
    <t>8.F</t>
  </si>
  <si>
    <t>8.T</t>
  </si>
  <si>
    <t>8.&amp;</t>
  </si>
  <si>
    <t>3.2.3.3</t>
  </si>
  <si>
    <t>Nettoyage</t>
  </si>
  <si>
    <t>3.2.3.4</t>
  </si>
  <si>
    <t>Évacuation</t>
  </si>
  <si>
    <t>RECAPITULATIF
Lot n°3 CLOISONS CUISINE</t>
  </si>
  <si>
    <t>RECAPITULATIF DES CHAPITRES</t>
  </si>
  <si>
    <t>3.1 - GENERALITES CLOISONS DE CUISINE COLLECTIVE</t>
  </si>
  <si>
    <t>- 3.1.1 - Textes réglementaires</t>
  </si>
  <si>
    <t>- 3.1.2 - Qualité des matériaux</t>
  </si>
  <si>
    <t>- 3.1.3 - Exigences techniques et fonctionnelles</t>
  </si>
  <si>
    <t>- 3.1.4 - Mise en oeuvre</t>
  </si>
  <si>
    <t>- 3.1.5 - Protection des ouvrages</t>
  </si>
  <si>
    <t>- 3.1.6 - Stockage</t>
  </si>
  <si>
    <t>- 3.1.7 - Contrôle et essais</t>
  </si>
  <si>
    <t>3.2 - DESCRIPTION DES OUVRAGES CLOISON CUISINE COLLECTIVE</t>
  </si>
  <si>
    <t>- 3.2.1 - Panneaux de cloisons</t>
  </si>
  <si>
    <t>- 3.2.2 - Portes polyéthylène</t>
  </si>
  <si>
    <t>- 3.2.3 - GÉNÉRALITES DE FIN DE LOT</t>
  </si>
  <si>
    <t>- 3.2.3.1 - Documents à fournir</t>
  </si>
  <si>
    <t>Total du lot CLOISONS CUISINE</t>
  </si>
  <si>
    <t>Total H.T. :</t>
  </si>
  <si>
    <t>Total T.V.A. (20%) :</t>
  </si>
  <si>
    <t>Total T.T.C. :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</si>
  <si>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</si>
  <si>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</si>
  <si>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</si>
  <si>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</si>
  <si>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</si>
  <si>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</si>
  <si>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</si>
  <si>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</si>
  <si>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</si>
  <si>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</si>
  <si>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</si>
  <si>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</si>
  <si>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</si>
  <si>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</si>
  <si>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</si>
  <si>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</si>
  <si>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</si>
  <si>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</si>
  <si>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</si>
  <si>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</si>
  <si>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</si>
  <si>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</si>
  <si>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</si>
  <si>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</si>
  <si>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</si>
  <si>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</si>
  <si>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</si>
  <si>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</si>
  <si>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</si>
  <si>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</si>
  <si>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</si>
  <si>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</si>
  <si>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TRAVAUX DE RENOVATION D'UNE  CUISINE COLLECTIVE  RESIDENCE DUVANT</t>
  </si>
  <si>
    <t>12/11/2025</t>
  </si>
  <si>
    <t>DCE</t>
  </si>
  <si>
    <t xml:space="preserve">1 rue de Flandres </t>
  </si>
  <si>
    <t>59300 Valenciennes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</si>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</sst>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[$€];[Red]\-#,##0.00\ [$€]"/>
    <numFmt numFmtId="165" formatCode="00000"/>
    <numFmt numFmtId="166" formatCode="0#&quot; &quot;##&quot; &quot;##&quot; &quot;##&quot; &quot;##"/>
  </numFmts>
  <fonts count="17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i/>
      <sz val="8"/>
      <color rgb="FF00AF5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0" fillId="0" borderId="9" xfId="0" applyFont="1" applyBorder="1" applyAlignment="1">
      <alignment horizontal="right" vertical="top" wrapText="1"/>
    </xf>
    <xf numFmtId="4" fontId="10" fillId="0" borderId="9" xfId="0" applyNumberFormat="1" applyFont="1" applyBorder="1" applyAlignment="1">
      <alignment horizontal="right" vertical="top" wrapText="1"/>
    </xf>
    <xf numFmtId="4" fontId="10" fillId="0" borderId="9" xfId="0" applyNumberFormat="1" applyFont="1" applyBorder="1" applyAlignment="1">
      <alignment vertical="top" wrapText="1"/>
    </xf>
    <xf numFmtId="4" fontId="1" fillId="0" borderId="9" xfId="0" applyNumberFormat="1" applyFont="1" applyBorder="1" applyAlignment="1">
      <alignment vertical="top" wrapText="1"/>
    </xf>
    <xf numFmtId="10" fontId="5" fillId="0" borderId="0" xfId="0" applyNumberFormat="1" applyFont="1" applyAlignment="1">
      <alignment horizontal="right" vertical="top" wrapText="1"/>
    </xf>
    <xf numFmtId="0" fontId="11" fillId="0" borderId="11" xfId="0" applyFont="1" applyBorder="1" applyAlignment="1">
      <alignment vertical="top" wrapText="1"/>
    </xf>
    <xf numFmtId="3" fontId="10" fillId="0" borderId="9" xfId="0" applyNumberFormat="1" applyFont="1" applyBorder="1" applyAlignment="1">
      <alignment horizontal="right" vertical="top" wrapText="1"/>
    </xf>
    <xf numFmtId="0" fontId="12" fillId="0" borderId="0" xfId="0" applyFont="1" applyAlignment="1">
      <alignment vertical="top" wrapText="1"/>
    </xf>
    <xf numFmtId="0" fontId="12" fillId="0" borderId="11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6" fillId="0" borderId="0" xfId="0" applyFont="1" applyAlignment="1">
      <alignment horizontal="right" vertical="top" wrapText="1"/>
    </xf>
    <xf numFmtId="0" fontId="6" fillId="0" borderId="9" xfId="0" applyFont="1" applyBorder="1" applyAlignment="1">
      <alignment vertical="top" wrapText="1"/>
    </xf>
    <xf numFmtId="10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0" fontId="6" fillId="0" borderId="11" xfId="0" applyNumberFormat="1" applyFont="1" applyBorder="1" applyAlignment="1">
      <alignment horizontal="right" vertical="top" wrapText="1"/>
    </xf>
    <xf numFmtId="10" fontId="6" fillId="0" borderId="23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5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2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164" fontId="13" fillId="0" borderId="0" xfId="0" applyNumberFormat="1" applyFont="1" applyAlignment="1">
      <alignment horizontal="right" vertical="top" wrapText="1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vertical="top" wrapText="1"/>
    </xf>
    <xf numFmtId="164" fontId="14" fillId="0" borderId="0" xfId="0" applyNumberFormat="1" applyFont="1" applyAlignment="1">
      <alignment horizontal="right" vertical="top" wrapText="1" indent="1"/>
    </xf>
    <xf numFmtId="164" fontId="14" fillId="0" borderId="0" xfId="0" applyNumberFormat="1" applyFont="1" applyAlignment="1">
      <alignment horizontal="right" vertical="top" wrapText="1"/>
    </xf>
    <xf numFmtId="0" fontId="14" fillId="0" borderId="0" xfId="0" applyFont="1" applyAlignment="1">
      <alignment horizontal="left" vertical="top" wrapText="1" indent="1"/>
    </xf>
    <xf numFmtId="0" fontId="14" fillId="0" borderId="0" xfId="0" applyFont="1" applyAlignment="1">
      <alignment vertical="top" wrapText="1"/>
    </xf>
    <xf numFmtId="164" fontId="6" fillId="0" borderId="0" xfId="0" applyNumberFormat="1" applyFont="1" applyAlignment="1">
      <alignment horizontal="right" vertical="top" wrapText="1" indent="2"/>
    </xf>
    <xf numFmtId="164" fontId="6" fillId="0" borderId="0" xfId="0" applyNumberFormat="1" applyFont="1" applyAlignment="1">
      <alignment horizontal="right" vertical="top" wrapText="1"/>
    </xf>
    <xf numFmtId="0" fontId="6" fillId="0" borderId="0" xfId="0" applyFont="1" applyAlignment="1">
      <alignment horizontal="left" vertical="top" wrapText="1" indent="2"/>
    </xf>
    <xf numFmtId="0" fontId="6" fillId="0" borderId="0" xfId="0" applyFont="1" applyAlignment="1">
      <alignment vertical="top" wrapText="1"/>
    </xf>
    <xf numFmtId="0" fontId="3" fillId="0" borderId="12" xfId="0" applyFont="1" applyBorder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2" fillId="0" borderId="17" xfId="0" applyFont="1" applyBorder="1" applyAlignment="1">
      <alignment vertical="top" wrapText="1"/>
    </xf>
    <xf numFmtId="164" fontId="12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64" fontId="1" fillId="0" borderId="18" xfId="0" applyNumberFormat="1" applyFont="1" applyBorder="1" applyAlignment="1">
      <alignment vertical="top" wrapText="1"/>
    </xf>
    <xf numFmtId="0" fontId="12" fillId="0" borderId="19" xfId="0" applyFont="1" applyBorder="1" applyAlignment="1">
      <alignment vertical="top" wrapText="1"/>
    </xf>
    <xf numFmtId="0" fontId="1" fillId="0" borderId="20" xfId="0" applyFont="1" applyBorder="1" applyAlignment="1">
      <alignment vertical="top" wrapText="1"/>
    </xf>
    <xf numFmtId="164" fontId="12" fillId="0" borderId="20" xfId="0" applyNumberFormat="1" applyFont="1" applyBorder="1" applyAlignment="1">
      <alignment vertical="top" wrapText="1"/>
    </xf>
    <xf numFmtId="164" fontId="1" fillId="0" borderId="20" xfId="0" applyNumberFormat="1" applyFont="1" applyBorder="1" applyAlignment="1">
      <alignment vertical="top" wrapText="1"/>
    </xf>
    <xf numFmtId="164" fontId="1" fillId="0" borderId="21" xfId="0" applyNumberFormat="1" applyFont="1" applyBorder="1" applyAlignment="1">
      <alignment vertical="top" wrapText="1"/>
    </xf>
    <xf numFmtId="0" fontId="15" fillId="0" borderId="0" xfId="0" applyFont="1" applyAlignment="1">
      <alignment vertical="top" wrapText="1"/>
    </xf>
    <xf numFmtId="0" fontId="0" fillId="0" borderId="0" xfId="0"/>
    <xf numFmtId="0" fontId="6" fillId="0" borderId="22" xfId="0" applyFont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6" fillId="0" borderId="9" xfId="0" applyFont="1" applyBorder="1" applyAlignment="1">
      <alignment vertical="top" wrapText="1"/>
    </xf>
    <xf numFmtId="0" fontId="12" fillId="0" borderId="0" xfId="0" applyFont="1" applyAlignment="1">
      <alignment horizontal="center" vertical="top" wrapText="1"/>
    </xf>
    <xf numFmtId="0" fontId="6" fillId="0" borderId="24" xfId="0" applyFont="1" applyBorder="1" applyAlignment="1" applyProtection="1">
      <alignment vertical="top" wrapText="1"/>
      <protection locked="0"/>
    </xf>
    <xf numFmtId="165" fontId="6" fillId="0" borderId="24" xfId="0" applyNumberFormat="1" applyFont="1" applyBorder="1" applyAlignment="1" applyProtection="1">
      <alignment vertical="top" wrapText="1"/>
      <protection locked="0"/>
    </xf>
    <xf numFmtId="166" fontId="6" fillId="0" borderId="24" xfId="0" applyNumberFormat="1" applyFont="1" applyBorder="1" applyAlignment="1" applyProtection="1">
      <alignment vertical="top"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38100</xdr:colOff>
      <xdr:row>50</xdr:row>
      <xdr:rowOff>95250</xdr:rowOff>
    </xdr:from>
    <xdr:to>
      <xdr:col>4</xdr:col>
      <xdr:colOff>927100</xdr:colOff>
      <xdr:row>53</xdr:row>
      <xdr:rowOff>14491</xdr:rowOff>
    </xdr:to>
    <xdr:pic>
      <xdr:nvPicPr>
        <xdr:cNvPr id="2" name="Picture 1" descr="{f755f074-1e40-4905-bd28-41cb49d1f722}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62275" y="5810250"/>
          <a:ext cx="889000" cy="262141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77</xdr:row>
      <xdr:rowOff>95250</xdr:rowOff>
    </xdr:from>
    <xdr:to>
      <xdr:col>1</xdr:col>
      <xdr:colOff>636587</xdr:colOff>
      <xdr:row>83</xdr:row>
      <xdr:rowOff>12700</xdr:rowOff>
    </xdr:to>
    <xdr:pic>
      <xdr:nvPicPr>
        <xdr:cNvPr id="3" name="Picture 2" descr="{931f621e-53ed-4756-baa3-9c8fd4549376}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2863" y="8896350"/>
          <a:ext cx="603250" cy="603250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71</xdr:row>
      <xdr:rowOff>76200</xdr:rowOff>
    </xdr:from>
    <xdr:to>
      <xdr:col>1</xdr:col>
      <xdr:colOff>636587</xdr:colOff>
      <xdr:row>75</xdr:row>
      <xdr:rowOff>33262</xdr:rowOff>
    </xdr:to>
    <xdr:pic>
      <xdr:nvPicPr>
        <xdr:cNvPr id="4" name="Picture 3" descr="{d77f23e9-1b5f-4968-8c23-f187f4a64a17}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2863" y="8191500"/>
          <a:ext cx="603250" cy="4142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6"/>
  <sheetViews>
    <sheetView showGridLines="0" workbookViewId="0"/>
  </sheetViews>
  <sheetFormatPr baseColWidth="10" defaultColWidth="8.88671875" defaultRowHeight="9" customHeight="1" x14ac:dyDescent="0.3"/>
  <cols>
    <col min="1" max="1" width="0.109375" customWidth="1"/>
    <col min="2" max="2" width="10.109375" customWidth="1"/>
    <col min="3" max="3" width="31.33203125" customWidth="1"/>
    <col min="4" max="4" width="2.33203125" customWidth="1"/>
    <col min="5" max="5" width="14.44140625" customWidth="1"/>
    <col min="6" max="6" width="12.88671875" customWidth="1"/>
    <col min="7" max="7" width="12.44140625" customWidth="1"/>
    <col min="8" max="8" width="14.5546875" customWidth="1"/>
    <col min="9" max="9" width="2.109375" customWidth="1"/>
    <col min="10" max="69" width="10.6640625" customWidth="1"/>
  </cols>
  <sheetData>
    <row r="1" spans="2:9" ht="9" customHeight="1" x14ac:dyDescent="0.3">
      <c r="B1" s="1"/>
      <c r="C1" s="2"/>
      <c r="D1" s="3"/>
      <c r="E1" s="3"/>
      <c r="F1" s="3"/>
      <c r="G1" s="3"/>
      <c r="H1" s="3"/>
      <c r="I1" s="4"/>
    </row>
    <row r="2" spans="2:9" ht="9" customHeight="1" x14ac:dyDescent="0.3">
      <c r="B2" s="5"/>
      <c r="C2" s="6"/>
      <c r="D2" s="7"/>
      <c r="E2" s="42"/>
      <c r="F2" s="42"/>
      <c r="G2" s="42"/>
      <c r="H2" s="42"/>
      <c r="I2" s="8"/>
    </row>
    <row r="3" spans="2:9" ht="9" customHeight="1" x14ac:dyDescent="0.3">
      <c r="B3" s="5"/>
      <c r="C3" s="6"/>
      <c r="D3" s="7"/>
      <c r="E3" s="42"/>
      <c r="F3" s="42"/>
      <c r="G3" s="42"/>
      <c r="H3" s="42"/>
      <c r="I3" s="8"/>
    </row>
    <row r="4" spans="2:9" ht="9" customHeight="1" x14ac:dyDescent="0.3">
      <c r="B4" s="5"/>
      <c r="C4" s="6"/>
      <c r="D4" s="7"/>
      <c r="E4" s="42"/>
      <c r="F4" s="42"/>
      <c r="G4" s="42"/>
      <c r="H4" s="42"/>
      <c r="I4" s="8"/>
    </row>
    <row r="5" spans="2:9" ht="9" customHeight="1" x14ac:dyDescent="0.3">
      <c r="B5" s="5"/>
      <c r="C5" s="6"/>
      <c r="D5" s="7"/>
      <c r="E5" s="42"/>
      <c r="F5" s="42"/>
      <c r="G5" s="42"/>
      <c r="H5" s="42"/>
      <c r="I5" s="8"/>
    </row>
    <row r="6" spans="2:9" ht="9" customHeight="1" x14ac:dyDescent="0.3">
      <c r="B6" s="5"/>
      <c r="C6" s="6"/>
      <c r="D6" s="7"/>
      <c r="E6" s="42"/>
      <c r="F6" s="42"/>
      <c r="G6" s="42"/>
      <c r="H6" s="42"/>
      <c r="I6" s="8"/>
    </row>
    <row r="7" spans="2:9" ht="9" customHeight="1" x14ac:dyDescent="0.3">
      <c r="B7" s="5"/>
      <c r="C7" s="6"/>
      <c r="D7" s="7"/>
      <c r="E7" s="42"/>
      <c r="F7" s="42"/>
      <c r="G7" s="42"/>
      <c r="H7" s="42"/>
      <c r="I7" s="8"/>
    </row>
    <row r="8" spans="2:9" ht="9" customHeight="1" x14ac:dyDescent="0.3">
      <c r="B8" s="5"/>
      <c r="C8" s="6"/>
      <c r="D8" s="7"/>
      <c r="E8" s="42"/>
      <c r="F8" s="42"/>
      <c r="G8" s="42"/>
      <c r="H8" s="42"/>
      <c r="I8" s="8"/>
    </row>
    <row r="9" spans="2:9" ht="9" customHeight="1" x14ac:dyDescent="0.3">
      <c r="B9" s="5"/>
      <c r="C9" s="6"/>
      <c r="D9" s="7"/>
      <c r="E9" s="42"/>
      <c r="F9" s="42"/>
      <c r="G9" s="42"/>
      <c r="H9" s="42"/>
      <c r="I9" s="8"/>
    </row>
    <row r="10" spans="2:9" ht="9" customHeight="1" x14ac:dyDescent="0.3">
      <c r="B10" s="5"/>
      <c r="C10" s="6"/>
      <c r="D10" s="7"/>
      <c r="E10" s="42"/>
      <c r="F10" s="42"/>
      <c r="G10" s="42"/>
      <c r="H10" s="42"/>
      <c r="I10" s="8"/>
    </row>
    <row r="11" spans="2:9" ht="9" customHeight="1" x14ac:dyDescent="0.3">
      <c r="B11" s="5"/>
      <c r="C11" s="6"/>
      <c r="D11" s="7"/>
      <c r="E11" s="43" t="str">
        <f>IF(Paramètres!C5&lt;&gt;"",Paramètres!C5,"")</f>
        <v>TRAVAUX DE RENOVATION D'UNE  CUISINE COLLECTIVE  RESIDENCE DUVANT</v>
      </c>
      <c r="F11" s="43"/>
      <c r="G11" s="43"/>
      <c r="H11" s="43"/>
      <c r="I11" s="8"/>
    </row>
    <row r="12" spans="2:9" ht="9" customHeight="1" x14ac:dyDescent="0.3">
      <c r="B12" s="5"/>
      <c r="C12" s="6"/>
      <c r="D12" s="7"/>
      <c r="E12" s="43"/>
      <c r="F12" s="43"/>
      <c r="G12" s="43"/>
      <c r="H12" s="43"/>
      <c r="I12" s="8"/>
    </row>
    <row r="13" spans="2:9" ht="9" customHeight="1" x14ac:dyDescent="0.3">
      <c r="B13" s="5"/>
      <c r="C13" s="6"/>
      <c r="D13" s="7"/>
      <c r="E13" s="43"/>
      <c r="F13" s="43"/>
      <c r="G13" s="43"/>
      <c r="H13" s="43"/>
      <c r="I13" s="8"/>
    </row>
    <row r="14" spans="2:9" ht="9" customHeight="1" x14ac:dyDescent="0.3">
      <c r="B14" s="5"/>
      <c r="C14" s="6"/>
      <c r="D14" s="7"/>
      <c r="E14" s="43"/>
      <c r="F14" s="43"/>
      <c r="G14" s="43"/>
      <c r="H14" s="43"/>
      <c r="I14" s="8"/>
    </row>
    <row r="15" spans="2:9" ht="9" customHeight="1" x14ac:dyDescent="0.3">
      <c r="B15" s="5"/>
      <c r="C15" s="6"/>
      <c r="D15" s="7"/>
      <c r="E15" s="43"/>
      <c r="F15" s="43"/>
      <c r="G15" s="43"/>
      <c r="H15" s="43"/>
      <c r="I15" s="8"/>
    </row>
    <row r="16" spans="2:9" ht="9" customHeight="1" x14ac:dyDescent="0.3">
      <c r="B16" s="5"/>
      <c r="C16" s="6"/>
      <c r="D16" s="7"/>
      <c r="E16" s="43"/>
      <c r="F16" s="43"/>
      <c r="G16" s="43"/>
      <c r="H16" s="43"/>
      <c r="I16" s="8"/>
    </row>
    <row r="17" spans="2:9" ht="9" customHeight="1" x14ac:dyDescent="0.3">
      <c r="B17" s="5"/>
      <c r="C17" s="6"/>
      <c r="D17" s="7"/>
      <c r="E17" s="43"/>
      <c r="F17" s="43"/>
      <c r="G17" s="43"/>
      <c r="H17" s="43"/>
      <c r="I17" s="8"/>
    </row>
    <row r="18" spans="2:9" ht="9" customHeight="1" x14ac:dyDescent="0.3">
      <c r="B18" s="5"/>
      <c r="C18" s="6"/>
      <c r="D18" s="7"/>
      <c r="E18" s="43"/>
      <c r="F18" s="43"/>
      <c r="G18" s="43"/>
      <c r="H18" s="43"/>
      <c r="I18" s="8"/>
    </row>
    <row r="19" spans="2:9" ht="9" customHeight="1" x14ac:dyDescent="0.3">
      <c r="B19" s="5"/>
      <c r="C19" s="6"/>
      <c r="D19" s="7"/>
      <c r="E19" s="43"/>
      <c r="F19" s="43"/>
      <c r="G19" s="43"/>
      <c r="H19" s="43"/>
      <c r="I19" s="8"/>
    </row>
    <row r="20" spans="2:9" ht="9" customHeight="1" x14ac:dyDescent="0.3">
      <c r="B20" s="5"/>
      <c r="C20" s="6"/>
      <c r="D20" s="7"/>
      <c r="E20" s="43" t="str">
        <f>IF(Paramètres!C24&lt;&gt;"",Paramètres!C24,"") &amp; CHAR(10) &amp; IF(Paramètres!C26&lt;&gt;"",Paramètres!C26,"") &amp; CHAR(10) &amp; IF(Paramètres!C28&lt;&gt;"",Paramètres!C28,"")</f>
        <v xml:space="preserve">1 rue de Flandres 
59300 Valenciennes
</v>
      </c>
      <c r="F20" s="43"/>
      <c r="G20" s="43"/>
      <c r="H20" s="43"/>
      <c r="I20" s="8"/>
    </row>
    <row r="21" spans="2:9" ht="9" customHeight="1" x14ac:dyDescent="0.3">
      <c r="B21" s="5"/>
      <c r="C21" s="6"/>
      <c r="D21" s="7"/>
      <c r="E21" s="43"/>
      <c r="F21" s="43"/>
      <c r="G21" s="43"/>
      <c r="H21" s="43"/>
      <c r="I21" s="8"/>
    </row>
    <row r="22" spans="2:9" ht="9" customHeight="1" x14ac:dyDescent="0.3">
      <c r="B22" s="5"/>
      <c r="C22" s="6"/>
      <c r="D22" s="7"/>
      <c r="E22" s="43"/>
      <c r="F22" s="43"/>
      <c r="G22" s="43"/>
      <c r="H22" s="43"/>
      <c r="I22" s="8"/>
    </row>
    <row r="23" spans="2:9" ht="9" customHeight="1" x14ac:dyDescent="0.3">
      <c r="B23" s="5"/>
      <c r="C23" s="6"/>
      <c r="D23" s="7"/>
      <c r="E23" s="43"/>
      <c r="F23" s="43"/>
      <c r="G23" s="43"/>
      <c r="H23" s="43"/>
      <c r="I23" s="8"/>
    </row>
    <row r="24" spans="2:9" ht="9" customHeight="1" x14ac:dyDescent="0.3">
      <c r="B24" s="5"/>
      <c r="C24" s="6"/>
      <c r="D24" s="7"/>
      <c r="E24" s="43"/>
      <c r="F24" s="43"/>
      <c r="G24" s="43"/>
      <c r="H24" s="43"/>
      <c r="I24" s="8"/>
    </row>
    <row r="25" spans="2:9" ht="9" customHeight="1" x14ac:dyDescent="0.3">
      <c r="B25" s="5"/>
      <c r="C25" s="6"/>
      <c r="D25" s="7"/>
      <c r="E25" s="43"/>
      <c r="F25" s="43"/>
      <c r="G25" s="43"/>
      <c r="H25" s="43"/>
      <c r="I25" s="8"/>
    </row>
    <row r="26" spans="2:9" ht="9" customHeight="1" x14ac:dyDescent="0.3">
      <c r="B26" s="5"/>
      <c r="C26" s="6"/>
      <c r="D26" s="7"/>
      <c r="E26" s="43"/>
      <c r="F26" s="43"/>
      <c r="G26" s="43"/>
      <c r="H26" s="43"/>
      <c r="I26" s="8"/>
    </row>
    <row r="27" spans="2:9" ht="9" customHeight="1" x14ac:dyDescent="0.3">
      <c r="B27" s="5"/>
      <c r="C27" s="6"/>
      <c r="D27" s="7"/>
      <c r="E27" s="43"/>
      <c r="F27" s="43"/>
      <c r="G27" s="43"/>
      <c r="H27" s="43"/>
      <c r="I27" s="8"/>
    </row>
    <row r="28" spans="2:9" ht="9" customHeight="1" x14ac:dyDescent="0.3">
      <c r="B28" s="5"/>
      <c r="C28" s="6"/>
      <c r="D28" s="7"/>
      <c r="E28" s="42"/>
      <c r="F28" s="42"/>
      <c r="G28" s="42"/>
      <c r="H28" s="42"/>
      <c r="I28" s="8"/>
    </row>
    <row r="29" spans="2:9" ht="9" customHeight="1" x14ac:dyDescent="0.3">
      <c r="B29" s="5"/>
      <c r="C29" s="6"/>
      <c r="D29" s="7"/>
      <c r="E29" s="42"/>
      <c r="F29" s="42"/>
      <c r="G29" s="42"/>
      <c r="H29" s="42"/>
      <c r="I29" s="8"/>
    </row>
    <row r="30" spans="2:9" ht="9" customHeight="1" x14ac:dyDescent="0.3">
      <c r="B30" s="5"/>
      <c r="C30" s="6"/>
      <c r="D30" s="7"/>
      <c r="E30" s="42"/>
      <c r="F30" s="42"/>
      <c r="G30" s="42"/>
      <c r="H30" s="42"/>
      <c r="I30" s="8"/>
    </row>
    <row r="31" spans="2:9" ht="9" customHeight="1" x14ac:dyDescent="0.3">
      <c r="B31" s="5"/>
      <c r="C31" s="6"/>
      <c r="D31" s="7"/>
      <c r="E31" s="42"/>
      <c r="F31" s="42"/>
      <c r="G31" s="42"/>
      <c r="H31" s="42"/>
      <c r="I31" s="8"/>
    </row>
    <row r="32" spans="2:9" ht="9" customHeight="1" x14ac:dyDescent="0.3">
      <c r="B32" s="5"/>
      <c r="C32" s="6"/>
      <c r="D32" s="7"/>
      <c r="E32" s="42"/>
      <c r="F32" s="42"/>
      <c r="G32" s="42"/>
      <c r="H32" s="42"/>
      <c r="I32" s="8"/>
    </row>
    <row r="33" spans="2:9" ht="9" customHeight="1" x14ac:dyDescent="0.3">
      <c r="B33" s="5"/>
      <c r="C33" s="6"/>
      <c r="D33" s="7"/>
      <c r="E33" s="42"/>
      <c r="F33" s="42"/>
      <c r="G33" s="42"/>
      <c r="H33" s="42"/>
      <c r="I33" s="8"/>
    </row>
    <row r="34" spans="2:9" ht="9" customHeight="1" x14ac:dyDescent="0.3">
      <c r="B34" s="5"/>
      <c r="C34" s="6"/>
      <c r="D34" s="7"/>
      <c r="E34" s="42"/>
      <c r="F34" s="42"/>
      <c r="G34" s="42"/>
      <c r="H34" s="42"/>
      <c r="I34" s="8"/>
    </row>
    <row r="35" spans="2:9" ht="9" customHeight="1" x14ac:dyDescent="0.3">
      <c r="B35" s="5"/>
      <c r="C35" s="6"/>
      <c r="D35" s="7"/>
      <c r="E35" s="42"/>
      <c r="F35" s="42"/>
      <c r="G35" s="42"/>
      <c r="H35" s="42"/>
      <c r="I35" s="8"/>
    </row>
    <row r="36" spans="2:9" ht="9" customHeight="1" x14ac:dyDescent="0.3">
      <c r="B36" s="5"/>
      <c r="C36" s="6"/>
      <c r="D36" s="7"/>
      <c r="E36" s="42"/>
      <c r="F36" s="42"/>
      <c r="G36" s="42"/>
      <c r="H36" s="42"/>
      <c r="I36" s="8"/>
    </row>
    <row r="37" spans="2:9" ht="9" customHeight="1" x14ac:dyDescent="0.3">
      <c r="B37" s="5"/>
      <c r="C37" s="6"/>
      <c r="D37" s="7"/>
      <c r="E37" s="42"/>
      <c r="F37" s="42"/>
      <c r="G37" s="42"/>
      <c r="H37" s="42"/>
      <c r="I37" s="8"/>
    </row>
    <row r="38" spans="2:9" ht="9" customHeight="1" x14ac:dyDescent="0.3">
      <c r="B38" s="5"/>
      <c r="C38" s="6"/>
      <c r="D38" s="7"/>
      <c r="E38" s="42"/>
      <c r="F38" s="42"/>
      <c r="G38" s="42"/>
      <c r="H38" s="42"/>
      <c r="I38" s="8"/>
    </row>
    <row r="39" spans="2:9" ht="9" customHeight="1" x14ac:dyDescent="0.3">
      <c r="B39" s="5"/>
      <c r="C39" s="6"/>
      <c r="D39" s="7"/>
      <c r="E39" s="42"/>
      <c r="F39" s="42"/>
      <c r="G39" s="42"/>
      <c r="H39" s="42"/>
      <c r="I39" s="8"/>
    </row>
    <row r="40" spans="2:9" ht="9" customHeight="1" x14ac:dyDescent="0.3">
      <c r="B40" s="5"/>
      <c r="C40" s="6"/>
      <c r="D40" s="7"/>
      <c r="E40" s="42"/>
      <c r="F40" s="42"/>
      <c r="G40" s="42"/>
      <c r="H40" s="42"/>
      <c r="I40" s="8"/>
    </row>
    <row r="41" spans="2:9" ht="9" customHeight="1" x14ac:dyDescent="0.3">
      <c r="B41" s="5"/>
      <c r="C41" s="6"/>
      <c r="D41" s="7"/>
      <c r="E41" s="42"/>
      <c r="F41" s="42"/>
      <c r="G41" s="42"/>
      <c r="H41" s="42"/>
      <c r="I41" s="8"/>
    </row>
    <row r="42" spans="2:9" ht="9" customHeight="1" x14ac:dyDescent="0.3">
      <c r="B42" s="5"/>
      <c r="C42" s="6"/>
      <c r="D42" s="7"/>
      <c r="E42" s="42"/>
      <c r="F42" s="42"/>
      <c r="G42" s="42"/>
      <c r="H42" s="42"/>
      <c r="I42" s="8"/>
    </row>
    <row r="43" spans="2:9" ht="9" customHeight="1" x14ac:dyDescent="0.3">
      <c r="B43" s="5"/>
      <c r="C43" s="6"/>
      <c r="D43" s="7"/>
      <c r="E43" s="42"/>
      <c r="F43" s="42"/>
      <c r="G43" s="42"/>
      <c r="H43" s="42"/>
      <c r="I43" s="8"/>
    </row>
    <row r="44" spans="2:9" ht="9" customHeight="1" x14ac:dyDescent="0.3">
      <c r="B44" s="5"/>
      <c r="C44" s="6"/>
      <c r="D44" s="7"/>
      <c r="E44" s="42"/>
      <c r="F44" s="42"/>
      <c r="G44" s="42"/>
      <c r="H44" s="42"/>
      <c r="I44" s="8"/>
    </row>
    <row r="45" spans="2:9" ht="9" customHeight="1" x14ac:dyDescent="0.3">
      <c r="B45" s="5"/>
      <c r="C45" s="6"/>
      <c r="D45" s="7"/>
      <c r="E45" s="42"/>
      <c r="F45" s="42"/>
      <c r="G45" s="42"/>
      <c r="H45" s="42"/>
      <c r="I45" s="8"/>
    </row>
    <row r="46" spans="2:9" ht="9" customHeight="1" x14ac:dyDescent="0.3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3">
      <c r="B47" s="5"/>
      <c r="C47" s="6"/>
      <c r="D47" s="7"/>
      <c r="E47" s="42"/>
      <c r="F47" s="54" t="s">
        <v>4</v>
      </c>
      <c r="G47" s="42"/>
      <c r="H47" s="42"/>
      <c r="I47" s="8"/>
    </row>
    <row r="48" spans="2:9" ht="9" customHeight="1" x14ac:dyDescent="0.3">
      <c r="B48" s="5"/>
      <c r="C48" s="6"/>
      <c r="D48" s="7"/>
      <c r="E48" s="42"/>
      <c r="F48" s="42"/>
      <c r="G48" s="42"/>
      <c r="H48" s="42"/>
      <c r="I48" s="8"/>
    </row>
    <row r="49" spans="2:9" ht="9" customHeight="1" x14ac:dyDescent="0.3">
      <c r="B49" s="5"/>
      <c r="C49" s="6"/>
      <c r="D49" s="7"/>
      <c r="E49" s="42"/>
      <c r="F49" s="42"/>
      <c r="G49" s="42"/>
      <c r="H49" s="42"/>
      <c r="I49" s="8"/>
    </row>
    <row r="50" spans="2:9" ht="9" customHeight="1" x14ac:dyDescent="0.3">
      <c r="B50" s="5"/>
      <c r="C50" s="6"/>
      <c r="D50" s="7"/>
      <c r="E50" s="42"/>
      <c r="F50" s="42"/>
      <c r="G50" s="42"/>
      <c r="H50" s="42"/>
      <c r="I50" s="8"/>
    </row>
    <row r="51" spans="2:9" ht="9" customHeight="1" x14ac:dyDescent="0.3">
      <c r="B51" s="5"/>
      <c r="C51" s="6"/>
      <c r="D51" s="7"/>
      <c r="E51" s="42"/>
      <c r="F51" s="42"/>
      <c r="G51" s="42"/>
      <c r="H51" s="42"/>
      <c r="I51" s="8"/>
    </row>
    <row r="52" spans="2:9" ht="9" customHeight="1" x14ac:dyDescent="0.3">
      <c r="B52" s="5"/>
      <c r="C52" s="6"/>
      <c r="D52" s="7"/>
      <c r="E52" s="42"/>
      <c r="F52" s="42"/>
      <c r="G52" s="42"/>
      <c r="H52" s="42"/>
      <c r="I52" s="8"/>
    </row>
    <row r="53" spans="2:9" ht="9" customHeight="1" x14ac:dyDescent="0.3">
      <c r="B53" s="5"/>
      <c r="C53" s="6"/>
      <c r="D53" s="7"/>
      <c r="E53" s="42"/>
      <c r="F53" s="42"/>
      <c r="G53" s="42"/>
      <c r="H53" s="42"/>
      <c r="I53" s="8"/>
    </row>
    <row r="54" spans="2:9" ht="9" customHeight="1" x14ac:dyDescent="0.3">
      <c r="B54" s="5"/>
      <c r="C54" s="6"/>
      <c r="D54" s="7"/>
      <c r="E54" s="42"/>
      <c r="F54" s="42"/>
      <c r="G54" s="42"/>
      <c r="H54" s="42"/>
      <c r="I54" s="8"/>
    </row>
    <row r="55" spans="2:9" ht="9" customHeight="1" x14ac:dyDescent="0.3">
      <c r="B55" s="5"/>
      <c r="C55" s="6"/>
      <c r="D55" s="7"/>
      <c r="E55" s="42"/>
      <c r="F55" s="42"/>
      <c r="G55" s="42"/>
      <c r="H55" s="42"/>
      <c r="I55" s="8"/>
    </row>
    <row r="56" spans="2:9" ht="9" customHeight="1" x14ac:dyDescent="0.3">
      <c r="B56" s="5"/>
      <c r="C56" s="6"/>
      <c r="D56" s="7"/>
      <c r="E56" s="42"/>
      <c r="F56" s="42"/>
      <c r="G56" s="42"/>
      <c r="H56" s="42"/>
      <c r="I56" s="8"/>
    </row>
    <row r="57" spans="2:9" ht="9" customHeight="1" x14ac:dyDescent="0.3">
      <c r="B57" s="5"/>
      <c r="C57" s="6"/>
      <c r="D57" s="7"/>
      <c r="E57" s="42"/>
      <c r="F57" s="42"/>
      <c r="G57" s="42"/>
      <c r="H57" s="42"/>
      <c r="I57" s="8"/>
    </row>
    <row r="58" spans="2:9" ht="9" customHeight="1" x14ac:dyDescent="0.3">
      <c r="B58" s="5"/>
      <c r="C58" s="6"/>
      <c r="D58" s="7"/>
      <c r="E58" s="42"/>
      <c r="F58" s="42"/>
      <c r="G58" s="42"/>
      <c r="H58" s="42"/>
      <c r="I58" s="8"/>
    </row>
    <row r="59" spans="2:9" ht="9" customHeight="1" x14ac:dyDescent="0.3">
      <c r="B59" s="5"/>
      <c r="C59" s="6"/>
      <c r="D59" s="7"/>
      <c r="E59" s="7"/>
      <c r="F59" s="7"/>
      <c r="G59" s="7"/>
      <c r="H59" s="7"/>
      <c r="I59" s="8"/>
    </row>
    <row r="60" spans="2:9" ht="9" customHeight="1" x14ac:dyDescent="0.3">
      <c r="B60" s="5"/>
      <c r="C60" s="6"/>
      <c r="D60" s="7"/>
      <c r="E60" s="44" t="str">
        <f>IF(Paramètres!C9&lt;&gt;"",Paramètres!C9,"")</f>
        <v>Lot n°3</v>
      </c>
      <c r="F60" s="44"/>
      <c r="G60" s="44"/>
      <c r="H60" s="44"/>
      <c r="I60" s="8"/>
    </row>
    <row r="61" spans="2:9" ht="9" customHeight="1" x14ac:dyDescent="0.3">
      <c r="B61" s="5"/>
      <c r="C61" s="6"/>
      <c r="D61" s="7"/>
      <c r="E61" s="44"/>
      <c r="F61" s="44"/>
      <c r="G61" s="44"/>
      <c r="H61" s="44"/>
      <c r="I61" s="8"/>
    </row>
    <row r="62" spans="2:9" ht="9" customHeight="1" x14ac:dyDescent="0.3">
      <c r="B62" s="5"/>
      <c r="C62" s="6"/>
      <c r="D62" s="7"/>
      <c r="E62" s="44"/>
      <c r="F62" s="44"/>
      <c r="G62" s="44"/>
      <c r="H62" s="44"/>
      <c r="I62" s="8"/>
    </row>
    <row r="63" spans="2:9" ht="9" customHeight="1" x14ac:dyDescent="0.3">
      <c r="B63" s="5"/>
      <c r="C63" s="6"/>
      <c r="D63" s="7"/>
      <c r="E63" s="44" t="str">
        <f>IF(Paramètres!C11&lt;&gt;"",Paramètres!C11,"")</f>
        <v>CLOISONS CUISINE</v>
      </c>
      <c r="F63" s="44"/>
      <c r="G63" s="44"/>
      <c r="H63" s="44"/>
      <c r="I63" s="8"/>
    </row>
    <row r="64" spans="2:9" ht="9" customHeight="1" x14ac:dyDescent="0.3">
      <c r="B64" s="5"/>
      <c r="C64" s="6"/>
      <c r="D64" s="7"/>
      <c r="E64" s="44"/>
      <c r="F64" s="44"/>
      <c r="G64" s="44"/>
      <c r="H64" s="44"/>
      <c r="I64" s="8"/>
    </row>
    <row r="65" spans="2:9" ht="9" customHeight="1" x14ac:dyDescent="0.3">
      <c r="B65" s="5"/>
      <c r="C65" s="6"/>
      <c r="D65" s="7"/>
      <c r="E65" s="44"/>
      <c r="F65" s="44"/>
      <c r="G65" s="44"/>
      <c r="H65" s="44"/>
      <c r="I65" s="8"/>
    </row>
    <row r="66" spans="2:9" ht="9" customHeight="1" x14ac:dyDescent="0.3">
      <c r="B66" s="5"/>
      <c r="C66" s="6"/>
      <c r="D66" s="7"/>
      <c r="E66" s="44"/>
      <c r="F66" s="44"/>
      <c r="G66" s="44"/>
      <c r="H66" s="44"/>
      <c r="I66" s="8"/>
    </row>
    <row r="67" spans="2:9" ht="9" customHeight="1" x14ac:dyDescent="0.3">
      <c r="B67" s="5"/>
      <c r="C67" s="6"/>
      <c r="D67" s="7"/>
      <c r="E67" s="44"/>
      <c r="F67" s="44"/>
      <c r="G67" s="44"/>
      <c r="H67" s="44"/>
      <c r="I67" s="8"/>
    </row>
    <row r="68" spans="2:9" ht="9" customHeight="1" x14ac:dyDescent="0.3">
      <c r="B68" s="5"/>
      <c r="C68" s="6"/>
      <c r="D68" s="7"/>
      <c r="E68" s="44"/>
      <c r="F68" s="44"/>
      <c r="G68" s="44"/>
      <c r="H68" s="44"/>
      <c r="I68" s="8"/>
    </row>
    <row r="69" spans="2:9" ht="9" customHeight="1" x14ac:dyDescent="0.3">
      <c r="B69" s="5"/>
      <c r="C69" s="6"/>
      <c r="D69" s="7"/>
      <c r="E69" s="44"/>
      <c r="F69" s="44"/>
      <c r="G69" s="44"/>
      <c r="H69" s="44"/>
      <c r="I69" s="8"/>
    </row>
    <row r="70" spans="2:9" ht="9" customHeight="1" x14ac:dyDescent="0.3">
      <c r="B70" s="5"/>
      <c r="C70" s="6"/>
      <c r="D70" s="7"/>
      <c r="E70" s="45" t="str">
        <f>IF(Paramètres!C3&lt;&gt;"",Paramètres!C3,"")</f>
        <v>DPGF</v>
      </c>
      <c r="F70" s="46"/>
      <c r="G70" s="46"/>
      <c r="H70" s="47"/>
      <c r="I70" s="8"/>
    </row>
    <row r="71" spans="2:9" ht="9" customHeight="1" x14ac:dyDescent="0.3">
      <c r="B71" s="57"/>
      <c r="C71" s="55" t="s">
        <v>6</v>
      </c>
      <c r="D71" s="7"/>
      <c r="E71" s="48"/>
      <c r="F71" s="43"/>
      <c r="G71" s="43"/>
      <c r="H71" s="49"/>
      <c r="I71" s="8"/>
    </row>
    <row r="72" spans="2:9" ht="9" customHeight="1" x14ac:dyDescent="0.3">
      <c r="B72" s="57"/>
      <c r="C72" s="56"/>
      <c r="D72" s="7"/>
      <c r="E72" s="48"/>
      <c r="F72" s="43"/>
      <c r="G72" s="43"/>
      <c r="H72" s="49"/>
      <c r="I72" s="8"/>
    </row>
    <row r="73" spans="2:9" ht="9" customHeight="1" x14ac:dyDescent="0.3">
      <c r="B73" s="57"/>
      <c r="C73" s="56"/>
      <c r="D73" s="7"/>
      <c r="E73" s="48"/>
      <c r="F73" s="43"/>
      <c r="G73" s="43"/>
      <c r="H73" s="49"/>
      <c r="I73" s="8"/>
    </row>
    <row r="74" spans="2:9" ht="9" customHeight="1" x14ac:dyDescent="0.3">
      <c r="B74" s="57"/>
      <c r="C74" s="56"/>
      <c r="D74" s="7"/>
      <c r="E74" s="48"/>
      <c r="F74" s="43"/>
      <c r="G74" s="43"/>
      <c r="H74" s="49"/>
      <c r="I74" s="8"/>
    </row>
    <row r="75" spans="2:9" ht="9" customHeight="1" x14ac:dyDescent="0.3">
      <c r="B75" s="57"/>
      <c r="C75" s="56"/>
      <c r="D75" s="7"/>
      <c r="E75" s="48"/>
      <c r="F75" s="43"/>
      <c r="G75" s="43"/>
      <c r="H75" s="49"/>
      <c r="I75" s="8"/>
    </row>
    <row r="76" spans="2:9" ht="9" customHeight="1" x14ac:dyDescent="0.3">
      <c r="B76" s="57"/>
      <c r="C76" s="56"/>
      <c r="D76" s="7"/>
      <c r="E76" s="50"/>
      <c r="F76" s="51"/>
      <c r="G76" s="51"/>
      <c r="H76" s="52"/>
      <c r="I76" s="8"/>
    </row>
    <row r="77" spans="2:9" ht="9" customHeight="1" x14ac:dyDescent="0.3">
      <c r="B77" s="57"/>
      <c r="C77" s="56"/>
      <c r="D77" s="7"/>
      <c r="E77" s="7"/>
      <c r="F77" s="7"/>
      <c r="G77" s="7"/>
      <c r="H77" s="7"/>
      <c r="I77" s="8"/>
    </row>
    <row r="78" spans="2:9" ht="9" customHeight="1" x14ac:dyDescent="0.3">
      <c r="B78" s="57"/>
      <c r="C78" s="55" t="s">
        <v>5</v>
      </c>
      <c r="D78" s="7"/>
      <c r="E78" s="7"/>
      <c r="F78" s="53" t="s">
        <v>0</v>
      </c>
      <c r="G78" s="53" t="str">
        <f>IF(Paramètres!C7&lt;&gt;"",Paramètres!C7,"")</f>
        <v/>
      </c>
      <c r="H78" s="7"/>
      <c r="I78" s="8"/>
    </row>
    <row r="79" spans="2:9" ht="9" customHeight="1" x14ac:dyDescent="0.3">
      <c r="B79" s="57"/>
      <c r="C79" s="56"/>
      <c r="D79" s="7"/>
      <c r="E79" s="7"/>
      <c r="F79" s="53"/>
      <c r="G79" s="53"/>
      <c r="H79" s="7"/>
      <c r="I79" s="8"/>
    </row>
    <row r="80" spans="2:9" ht="9" customHeight="1" x14ac:dyDescent="0.3">
      <c r="B80" s="57"/>
      <c r="C80" s="56"/>
      <c r="D80" s="7"/>
      <c r="E80" s="7"/>
      <c r="F80" s="53" t="s">
        <v>1</v>
      </c>
      <c r="G80" s="53" t="str">
        <f>IF(Paramètres!C13&lt;&gt;"",Paramètres!C13,"")</f>
        <v>12/11/2025</v>
      </c>
      <c r="H80" s="7"/>
      <c r="I80" s="8"/>
    </row>
    <row r="81" spans="2:9" ht="9" customHeight="1" x14ac:dyDescent="0.3">
      <c r="B81" s="57"/>
      <c r="C81" s="56"/>
      <c r="D81" s="7"/>
      <c r="E81" s="7"/>
      <c r="F81" s="53"/>
      <c r="G81" s="53"/>
      <c r="H81" s="7"/>
      <c r="I81" s="8"/>
    </row>
    <row r="82" spans="2:9" ht="9" customHeight="1" x14ac:dyDescent="0.3">
      <c r="B82" s="57"/>
      <c r="C82" s="56"/>
      <c r="D82" s="7"/>
      <c r="E82" s="7"/>
      <c r="F82" s="53" t="s">
        <v>2</v>
      </c>
      <c r="G82" s="53" t="str">
        <f>IF(Paramètres!C15&lt;&gt;"",Paramètres!C15,"")</f>
        <v>DCE</v>
      </c>
      <c r="H82" s="7"/>
      <c r="I82" s="8"/>
    </row>
    <row r="83" spans="2:9" ht="9" customHeight="1" x14ac:dyDescent="0.3">
      <c r="B83" s="57"/>
      <c r="C83" s="56"/>
      <c r="D83" s="7"/>
      <c r="E83" s="7"/>
      <c r="F83" s="53"/>
      <c r="G83" s="53"/>
      <c r="H83" s="7"/>
      <c r="I83" s="8"/>
    </row>
    <row r="84" spans="2:9" ht="9" customHeight="1" x14ac:dyDescent="0.3">
      <c r="B84" s="57"/>
      <c r="C84" s="56"/>
      <c r="D84" s="7"/>
      <c r="E84" s="7"/>
      <c r="F84" s="53" t="s">
        <v>3</v>
      </c>
      <c r="G84" s="53">
        <f>IF(Paramètres!C17&lt;&gt;"",Paramètres!C17,"")</f>
        <v>1</v>
      </c>
      <c r="H84" s="7"/>
      <c r="I84" s="8"/>
    </row>
    <row r="85" spans="2:9" ht="9" customHeight="1" x14ac:dyDescent="0.3">
      <c r="B85" s="5"/>
      <c r="C85" s="6"/>
      <c r="D85" s="7"/>
      <c r="E85" s="7"/>
      <c r="F85" s="53"/>
      <c r="G85" s="53"/>
      <c r="H85" s="7"/>
      <c r="I85" s="8"/>
    </row>
    <row r="86" spans="2:9" ht="9" customHeight="1" x14ac:dyDescent="0.3">
      <c r="B86" s="9"/>
      <c r="C86" s="10"/>
      <c r="D86" s="11"/>
      <c r="E86" s="11"/>
      <c r="F86" s="11"/>
      <c r="G86" s="11"/>
      <c r="H86" s="11"/>
      <c r="I86" s="12"/>
    </row>
  </sheetData>
  <mergeCells count="21">
    <mergeCell ref="C78:C84"/>
    <mergeCell ref="B78:B84"/>
    <mergeCell ref="C71:C77"/>
    <mergeCell ref="B71:B77"/>
    <mergeCell ref="F82:F83"/>
    <mergeCell ref="G82:G83"/>
    <mergeCell ref="F84:F85"/>
    <mergeCell ref="G84:G85"/>
    <mergeCell ref="F47:H58"/>
    <mergeCell ref="E63:H69"/>
    <mergeCell ref="E70:H76"/>
    <mergeCell ref="F78:F79"/>
    <mergeCell ref="G78:G79"/>
    <mergeCell ref="F80:F81"/>
    <mergeCell ref="G80:G81"/>
    <mergeCell ref="E2:H10"/>
    <mergeCell ref="E11:H19"/>
    <mergeCell ref="E20:H27"/>
    <mergeCell ref="E28:H45"/>
    <mergeCell ref="E60:H62"/>
    <mergeCell ref="E47:E58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T96"/>
  <sheetViews>
    <sheetView showGridLines="0" workbookViewId="0">
      <pane ySplit="3" topLeftCell="A4" activePane="bottomLeft" state="frozen"/>
      <selection pane="bottomLeft"/>
    </sheetView>
  </sheetViews>
  <sheetFormatPr baseColWidth="10" defaultColWidth="8.88671875" defaultRowHeight="14.4" x14ac:dyDescent="0.3"/>
  <cols>
    <col min="1" max="1" width="0" hidden="1" customWidth="1"/>
    <col min="2" max="2" width="6.5546875" customWidth="1"/>
    <col min="3" max="3" width="13.6640625" customWidth="1"/>
    <col min="4" max="9" width="8.109375" customWidth="1"/>
    <col min="10" max="10" width="0" hidden="1" customWidth="1"/>
    <col min="11" max="11" width="8.109375" customWidth="1"/>
    <col min="12" max="13" width="12.5546875" customWidth="1"/>
    <col min="14" max="20" width="0" hidden="1" customWidth="1"/>
    <col min="21" max="69" width="10.6640625" customWidth="1"/>
  </cols>
  <sheetData>
    <row r="1" spans="1:20" hidden="1" x14ac:dyDescent="0.3">
      <c r="A1" s="7" t="s">
        <v>7</v>
      </c>
      <c r="B1" s="7" t="s">
        <v>8</v>
      </c>
      <c r="C1" s="7" t="s">
        <v>9</v>
      </c>
      <c r="D1" s="7" t="s">
        <v>10</v>
      </c>
      <c r="E1" s="7" t="s">
        <v>11</v>
      </c>
      <c r="F1" s="7" t="s">
        <v>12</v>
      </c>
      <c r="G1" s="7" t="s">
        <v>13</v>
      </c>
      <c r="H1" s="7" t="s">
        <v>14</v>
      </c>
      <c r="I1" s="7" t="s">
        <v>15</v>
      </c>
      <c r="J1" s="7" t="s">
        <v>16</v>
      </c>
      <c r="K1" s="7" t="s">
        <v>17</v>
      </c>
      <c r="L1" s="7" t="s">
        <v>18</v>
      </c>
      <c r="M1" s="7" t="s">
        <v>19</v>
      </c>
      <c r="N1" s="7" t="s">
        <v>20</v>
      </c>
      <c r="P1" s="7" t="s">
        <v>21</v>
      </c>
      <c r="Q1" s="7" t="s">
        <v>22</v>
      </c>
      <c r="R1" s="7" t="s">
        <v>23</v>
      </c>
      <c r="S1" s="7" t="s">
        <v>24</v>
      </c>
      <c r="T1" s="7" t="s">
        <v>25</v>
      </c>
    </row>
    <row r="3" spans="1:20" ht="40.799999999999997" x14ac:dyDescent="0.3">
      <c r="A3" s="7" t="s">
        <v>26</v>
      </c>
      <c r="B3" s="13" t="s">
        <v>27</v>
      </c>
      <c r="C3" s="58" t="s">
        <v>28</v>
      </c>
      <c r="D3" s="58"/>
      <c r="E3" s="58"/>
      <c r="F3" s="58"/>
      <c r="G3" s="58"/>
      <c r="H3" s="58"/>
      <c r="I3" s="13" t="s">
        <v>15</v>
      </c>
      <c r="J3" s="13" t="s">
        <v>29</v>
      </c>
      <c r="K3" s="13" t="s">
        <v>30</v>
      </c>
      <c r="L3" s="13" t="s">
        <v>31</v>
      </c>
      <c r="M3" s="13" t="s">
        <v>32</v>
      </c>
      <c r="N3" s="13" t="s">
        <v>33</v>
      </c>
      <c r="O3" s="13" t="s">
        <v>34</v>
      </c>
      <c r="P3" s="13" t="s">
        <v>35</v>
      </c>
      <c r="Q3" s="13" t="s">
        <v>36</v>
      </c>
      <c r="R3" s="13" t="s">
        <v>37</v>
      </c>
      <c r="S3" s="13" t="s">
        <v>38</v>
      </c>
      <c r="T3" s="13" t="s">
        <v>39</v>
      </c>
    </row>
    <row r="4" spans="1:20" ht="18.600000000000001" customHeight="1" x14ac:dyDescent="0.3">
      <c r="A4" s="7">
        <v>2</v>
      </c>
      <c r="B4" s="14" t="s">
        <v>40</v>
      </c>
      <c r="C4" s="59" t="s">
        <v>41</v>
      </c>
      <c r="D4" s="59"/>
      <c r="E4" s="59"/>
      <c r="F4" s="59"/>
      <c r="G4" s="59"/>
      <c r="H4" s="59"/>
      <c r="I4" s="15"/>
      <c r="J4" s="15"/>
      <c r="K4" s="15"/>
      <c r="L4" s="15"/>
      <c r="M4" s="14"/>
      <c r="N4" s="7"/>
    </row>
    <row r="5" spans="1:20" ht="37.200000000000003" customHeight="1" x14ac:dyDescent="0.3">
      <c r="A5" s="7">
        <v>3</v>
      </c>
      <c r="B5" s="16" t="s">
        <v>42</v>
      </c>
      <c r="C5" s="60" t="s">
        <v>43</v>
      </c>
      <c r="D5" s="60"/>
      <c r="E5" s="60"/>
      <c r="F5" s="60"/>
      <c r="G5" s="60"/>
      <c r="H5" s="60"/>
      <c r="I5" s="17"/>
      <c r="J5" s="17"/>
      <c r="K5" s="17"/>
      <c r="L5" s="17"/>
      <c r="M5" s="18"/>
      <c r="N5" s="7"/>
    </row>
    <row r="6" spans="1:20" ht="18" customHeight="1" x14ac:dyDescent="0.3">
      <c r="A6" s="7">
        <v>4</v>
      </c>
      <c r="B6" s="16" t="s">
        <v>44</v>
      </c>
      <c r="C6" s="61" t="s">
        <v>45</v>
      </c>
      <c r="D6" s="61"/>
      <c r="E6" s="61"/>
      <c r="F6" s="61"/>
      <c r="G6" s="61"/>
      <c r="H6" s="61"/>
      <c r="I6" s="19"/>
      <c r="J6" s="19"/>
      <c r="K6" s="19"/>
      <c r="L6" s="19"/>
      <c r="M6" s="20"/>
      <c r="N6" s="7"/>
    </row>
    <row r="7" spans="1:20" hidden="1" x14ac:dyDescent="0.3">
      <c r="A7" s="7" t="s">
        <v>46</v>
      </c>
    </row>
    <row r="8" spans="1:20" hidden="1" x14ac:dyDescent="0.3">
      <c r="A8" s="7" t="s">
        <v>47</v>
      </c>
    </row>
    <row r="9" spans="1:20" ht="15.75" customHeight="1" x14ac:dyDescent="0.3">
      <c r="A9" s="7">
        <v>4</v>
      </c>
      <c r="B9" s="16" t="s">
        <v>48</v>
      </c>
      <c r="C9" s="61" t="s">
        <v>49</v>
      </c>
      <c r="D9" s="61"/>
      <c r="E9" s="61"/>
      <c r="F9" s="61"/>
      <c r="G9" s="61"/>
      <c r="H9" s="61"/>
      <c r="I9" s="19"/>
      <c r="J9" s="19"/>
      <c r="K9" s="19"/>
      <c r="L9" s="19"/>
      <c r="M9" s="20"/>
      <c r="N9" s="7"/>
    </row>
    <row r="10" spans="1:20" hidden="1" x14ac:dyDescent="0.3">
      <c r="A10" s="7" t="s">
        <v>46</v>
      </c>
    </row>
    <row r="11" spans="1:20" hidden="1" x14ac:dyDescent="0.3">
      <c r="A11" s="7" t="s">
        <v>47</v>
      </c>
    </row>
    <row r="12" spans="1:20" ht="18" customHeight="1" x14ac:dyDescent="0.3">
      <c r="A12" s="7">
        <v>4</v>
      </c>
      <c r="B12" s="16" t="s">
        <v>50</v>
      </c>
      <c r="C12" s="61" t="s">
        <v>51</v>
      </c>
      <c r="D12" s="61"/>
      <c r="E12" s="61"/>
      <c r="F12" s="61"/>
      <c r="G12" s="61"/>
      <c r="H12" s="61"/>
      <c r="I12" s="19"/>
      <c r="J12" s="19"/>
      <c r="K12" s="19"/>
      <c r="L12" s="19"/>
      <c r="M12" s="20"/>
      <c r="N12" s="7"/>
    </row>
    <row r="13" spans="1:20" hidden="1" x14ac:dyDescent="0.3">
      <c r="A13" s="7" t="s">
        <v>46</v>
      </c>
    </row>
    <row r="14" spans="1:20" hidden="1" x14ac:dyDescent="0.3">
      <c r="A14" s="7" t="s">
        <v>47</v>
      </c>
    </row>
    <row r="15" spans="1:20" x14ac:dyDescent="0.3">
      <c r="A15" s="7">
        <v>4</v>
      </c>
      <c r="B15" s="16" t="s">
        <v>52</v>
      </c>
      <c r="C15" s="61" t="s">
        <v>53</v>
      </c>
      <c r="D15" s="61"/>
      <c r="E15" s="61"/>
      <c r="F15" s="61"/>
      <c r="G15" s="61"/>
      <c r="H15" s="61"/>
      <c r="I15" s="19"/>
      <c r="J15" s="19"/>
      <c r="K15" s="19"/>
      <c r="L15" s="19"/>
      <c r="M15" s="20"/>
      <c r="N15" s="7"/>
    </row>
    <row r="16" spans="1:20" hidden="1" x14ac:dyDescent="0.3">
      <c r="A16" s="7" t="s">
        <v>46</v>
      </c>
    </row>
    <row r="17" spans="1:20" hidden="1" x14ac:dyDescent="0.3">
      <c r="A17" s="7" t="s">
        <v>47</v>
      </c>
    </row>
    <row r="18" spans="1:20" ht="18" customHeight="1" x14ac:dyDescent="0.3">
      <c r="A18" s="7">
        <v>4</v>
      </c>
      <c r="B18" s="16" t="s">
        <v>54</v>
      </c>
      <c r="C18" s="61" t="s">
        <v>55</v>
      </c>
      <c r="D18" s="61"/>
      <c r="E18" s="61"/>
      <c r="F18" s="61"/>
      <c r="G18" s="61"/>
      <c r="H18" s="61"/>
      <c r="I18" s="19"/>
      <c r="J18" s="19"/>
      <c r="K18" s="19"/>
      <c r="L18" s="19"/>
      <c r="M18" s="20"/>
      <c r="N18" s="7"/>
    </row>
    <row r="19" spans="1:20" hidden="1" x14ac:dyDescent="0.3">
      <c r="A19" s="7" t="s">
        <v>46</v>
      </c>
    </row>
    <row r="20" spans="1:20" hidden="1" x14ac:dyDescent="0.3">
      <c r="A20" s="7" t="s">
        <v>47</v>
      </c>
    </row>
    <row r="21" spans="1:20" ht="18" customHeight="1" x14ac:dyDescent="0.3">
      <c r="A21" s="7">
        <v>4</v>
      </c>
      <c r="B21" s="16" t="s">
        <v>56</v>
      </c>
      <c r="C21" s="61" t="s">
        <v>57</v>
      </c>
      <c r="D21" s="61"/>
      <c r="E21" s="61"/>
      <c r="F21" s="61"/>
      <c r="G21" s="61"/>
      <c r="H21" s="61"/>
      <c r="I21" s="19"/>
      <c r="J21" s="19"/>
      <c r="K21" s="19"/>
      <c r="L21" s="19"/>
      <c r="M21" s="20"/>
      <c r="N21" s="7"/>
    </row>
    <row r="22" spans="1:20" hidden="1" x14ac:dyDescent="0.3">
      <c r="A22" s="7" t="s">
        <v>46</v>
      </c>
    </row>
    <row r="23" spans="1:20" hidden="1" x14ac:dyDescent="0.3">
      <c r="A23" s="7" t="s">
        <v>47</v>
      </c>
    </row>
    <row r="24" spans="1:20" x14ac:dyDescent="0.3">
      <c r="A24" s="7">
        <v>4</v>
      </c>
      <c r="B24" s="16" t="s">
        <v>58</v>
      </c>
      <c r="C24" s="61" t="s">
        <v>59</v>
      </c>
      <c r="D24" s="61"/>
      <c r="E24" s="61"/>
      <c r="F24" s="61"/>
      <c r="G24" s="61"/>
      <c r="H24" s="61"/>
      <c r="I24" s="19"/>
      <c r="J24" s="19"/>
      <c r="K24" s="19"/>
      <c r="L24" s="19"/>
      <c r="M24" s="20"/>
      <c r="N24" s="7"/>
    </row>
    <row r="25" spans="1:20" hidden="1" x14ac:dyDescent="0.3">
      <c r="A25" s="7" t="s">
        <v>46</v>
      </c>
    </row>
    <row r="26" spans="1:20" hidden="1" x14ac:dyDescent="0.3">
      <c r="A26" s="7" t="s">
        <v>47</v>
      </c>
    </row>
    <row r="27" spans="1:20" hidden="1" x14ac:dyDescent="0.3">
      <c r="A27" s="7" t="s">
        <v>60</v>
      </c>
    </row>
    <row r="28" spans="1:20" ht="37.200000000000003" customHeight="1" x14ac:dyDescent="0.3">
      <c r="A28" s="7">
        <v>3</v>
      </c>
      <c r="B28" s="16" t="s">
        <v>61</v>
      </c>
      <c r="C28" s="60" t="s">
        <v>62</v>
      </c>
      <c r="D28" s="60"/>
      <c r="E28" s="60"/>
      <c r="F28" s="60"/>
      <c r="G28" s="60"/>
      <c r="H28" s="60"/>
      <c r="I28" s="17"/>
      <c r="J28" s="17"/>
      <c r="K28" s="17"/>
      <c r="L28" s="17"/>
      <c r="M28" s="18"/>
      <c r="N28" s="7"/>
    </row>
    <row r="29" spans="1:20" x14ac:dyDescent="0.3">
      <c r="A29" s="7">
        <v>4</v>
      </c>
      <c r="B29" s="16" t="s">
        <v>63</v>
      </c>
      <c r="C29" s="61" t="s">
        <v>64</v>
      </c>
      <c r="D29" s="61"/>
      <c r="E29" s="61"/>
      <c r="F29" s="61"/>
      <c r="G29" s="61"/>
      <c r="H29" s="61"/>
      <c r="I29" s="19"/>
      <c r="J29" s="19"/>
      <c r="K29" s="19"/>
      <c r="L29" s="19"/>
      <c r="M29" s="20"/>
      <c r="N29" s="7"/>
    </row>
    <row r="30" spans="1:20" hidden="1" x14ac:dyDescent="0.3">
      <c r="A30" s="7" t="s">
        <v>46</v>
      </c>
    </row>
    <row r="31" spans="1:20" x14ac:dyDescent="0.3">
      <c r="A31" s="7">
        <v>9</v>
      </c>
      <c r="B31" s="21" t="s">
        <v>65</v>
      </c>
      <c r="C31" s="62" t="s">
        <v>66</v>
      </c>
      <c r="D31" s="63"/>
      <c r="E31" s="63"/>
      <c r="F31" s="63"/>
      <c r="G31" s="63"/>
      <c r="H31" s="63"/>
      <c r="I31" s="23" t="s">
        <v>67</v>
      </c>
      <c r="J31" s="24">
        <v>0</v>
      </c>
      <c r="K31" s="24"/>
      <c r="L31" s="25"/>
      <c r="M31" s="26">
        <f>IF(AND(J31= "",K31= ""), 0, ROUND(ROUND(L31, 2) * ROUND(IF(K31="",J31,K31),  2), 2))</f>
        <v>0</v>
      </c>
      <c r="N31" s="7"/>
      <c r="P31" s="27">
        <v>0.2</v>
      </c>
      <c r="T31" s="7">
        <v>16973</v>
      </c>
    </row>
    <row r="32" spans="1:20" hidden="1" x14ac:dyDescent="0.3">
      <c r="A32" s="7" t="s">
        <v>68</v>
      </c>
    </row>
    <row r="33" spans="1:20" hidden="1" x14ac:dyDescent="0.3">
      <c r="A33" s="7" t="s">
        <v>68</v>
      </c>
    </row>
    <row r="34" spans="1:20" hidden="1" x14ac:dyDescent="0.3">
      <c r="A34" s="7" t="s">
        <v>68</v>
      </c>
    </row>
    <row r="35" spans="1:20" hidden="1" x14ac:dyDescent="0.3">
      <c r="A35" s="7" t="s">
        <v>69</v>
      </c>
    </row>
    <row r="36" spans="1:20" ht="45" customHeight="1" x14ac:dyDescent="0.3">
      <c r="A36" s="7" t="s">
        <v>70</v>
      </c>
      <c r="B36" s="28"/>
      <c r="C36" s="64" t="s">
        <v>71</v>
      </c>
      <c r="D36" s="64"/>
      <c r="E36" s="64"/>
      <c r="F36" s="64"/>
      <c r="G36" s="64"/>
      <c r="H36" s="64"/>
      <c r="I36" s="64"/>
      <c r="J36" s="64"/>
      <c r="K36" s="64"/>
      <c r="L36" s="64"/>
      <c r="M36" s="28"/>
    </row>
    <row r="37" spans="1:20" hidden="1" x14ac:dyDescent="0.3">
      <c r="A37" s="7" t="s">
        <v>72</v>
      </c>
    </row>
    <row r="38" spans="1:20" hidden="1" x14ac:dyDescent="0.3">
      <c r="A38" s="7" t="s">
        <v>47</v>
      </c>
    </row>
    <row r="39" spans="1:20" ht="18" customHeight="1" x14ac:dyDescent="0.3">
      <c r="A39" s="7">
        <v>4</v>
      </c>
      <c r="B39" s="16" t="s">
        <v>73</v>
      </c>
      <c r="C39" s="61" t="s">
        <v>74</v>
      </c>
      <c r="D39" s="61"/>
      <c r="E39" s="61"/>
      <c r="F39" s="61"/>
      <c r="G39" s="61"/>
      <c r="H39" s="61"/>
      <c r="I39" s="19"/>
      <c r="J39" s="19"/>
      <c r="K39" s="19"/>
      <c r="L39" s="19"/>
      <c r="M39" s="20"/>
      <c r="N39" s="7"/>
    </row>
    <row r="40" spans="1:20" x14ac:dyDescent="0.3">
      <c r="A40" s="7">
        <v>9</v>
      </c>
      <c r="B40" s="21" t="s">
        <v>75</v>
      </c>
      <c r="C40" s="62" t="s">
        <v>74</v>
      </c>
      <c r="D40" s="63"/>
      <c r="E40" s="63"/>
      <c r="F40" s="63"/>
      <c r="G40" s="63"/>
      <c r="H40" s="63"/>
      <c r="I40" s="23" t="s">
        <v>76</v>
      </c>
      <c r="J40" s="29">
        <v>0</v>
      </c>
      <c r="K40" s="29"/>
      <c r="L40" s="25"/>
      <c r="M40" s="26">
        <f>IF(AND(J40= "",K40= ""), 0, ROUND(ROUND(L40, 2) * ROUND(IF(K40="",J40,K40),  0), 2))</f>
        <v>0</v>
      </c>
      <c r="N40" s="7"/>
      <c r="P40" s="27">
        <v>0.2</v>
      </c>
      <c r="T40" s="7">
        <v>16973</v>
      </c>
    </row>
    <row r="41" spans="1:20" hidden="1" x14ac:dyDescent="0.3">
      <c r="A41" s="7" t="s">
        <v>68</v>
      </c>
    </row>
    <row r="42" spans="1:20" ht="33.9" customHeight="1" x14ac:dyDescent="0.3">
      <c r="A42" s="7" t="s">
        <v>70</v>
      </c>
      <c r="B42" s="28"/>
      <c r="C42" s="64" t="s">
        <v>77</v>
      </c>
      <c r="D42" s="64"/>
      <c r="E42" s="64"/>
      <c r="F42" s="64"/>
      <c r="G42" s="64"/>
      <c r="H42" s="64"/>
      <c r="I42" s="64"/>
      <c r="J42" s="64"/>
      <c r="K42" s="64"/>
      <c r="L42" s="64"/>
      <c r="M42" s="28"/>
    </row>
    <row r="43" spans="1:20" hidden="1" x14ac:dyDescent="0.3">
      <c r="A43" s="7" t="s">
        <v>72</v>
      </c>
    </row>
    <row r="44" spans="1:20" x14ac:dyDescent="0.3">
      <c r="A44" s="7">
        <v>9</v>
      </c>
      <c r="B44" s="21" t="s">
        <v>78</v>
      </c>
      <c r="C44" s="62" t="s">
        <v>79</v>
      </c>
      <c r="D44" s="63"/>
      <c r="E44" s="63"/>
      <c r="F44" s="63"/>
      <c r="G44" s="63"/>
      <c r="H44" s="63"/>
      <c r="I44" s="23" t="s">
        <v>76</v>
      </c>
      <c r="J44" s="29">
        <v>0</v>
      </c>
      <c r="K44" s="29"/>
      <c r="L44" s="25"/>
      <c r="M44" s="26">
        <f>IF(AND(J44= "",K44= ""), 0, ROUND(ROUND(L44, 2) * ROUND(IF(K44="",J44,K44),  0), 2))</f>
        <v>0</v>
      </c>
      <c r="N44" s="7"/>
      <c r="P44" s="27">
        <v>0.2</v>
      </c>
      <c r="T44" s="7">
        <v>16973</v>
      </c>
    </row>
    <row r="45" spans="1:20" hidden="1" x14ac:dyDescent="0.3">
      <c r="A45" s="7" t="s">
        <v>68</v>
      </c>
    </row>
    <row r="46" spans="1:20" ht="45" customHeight="1" x14ac:dyDescent="0.3">
      <c r="A46" s="7" t="s">
        <v>70</v>
      </c>
      <c r="B46" s="28"/>
      <c r="C46" s="64" t="s">
        <v>80</v>
      </c>
      <c r="D46" s="64"/>
      <c r="E46" s="64"/>
      <c r="F46" s="64"/>
      <c r="G46" s="64"/>
      <c r="H46" s="64"/>
      <c r="I46" s="64"/>
      <c r="J46" s="64"/>
      <c r="K46" s="64"/>
      <c r="L46" s="64"/>
      <c r="M46" s="28"/>
    </row>
    <row r="47" spans="1:20" hidden="1" x14ac:dyDescent="0.3">
      <c r="A47" s="7" t="s">
        <v>72</v>
      </c>
    </row>
    <row r="48" spans="1:20" hidden="1" x14ac:dyDescent="0.3">
      <c r="A48" s="7" t="s">
        <v>47</v>
      </c>
    </row>
    <row r="49" spans="1:14" x14ac:dyDescent="0.3">
      <c r="A49" s="7">
        <v>4</v>
      </c>
      <c r="B49" s="16" t="s">
        <v>81</v>
      </c>
      <c r="C49" s="61" t="s">
        <v>82</v>
      </c>
      <c r="D49" s="61"/>
      <c r="E49" s="61"/>
      <c r="F49" s="61"/>
      <c r="G49" s="61"/>
      <c r="H49" s="61"/>
      <c r="I49" s="19"/>
      <c r="J49" s="19"/>
      <c r="K49" s="19"/>
      <c r="L49" s="19"/>
      <c r="M49" s="20"/>
      <c r="N49" s="7"/>
    </row>
    <row r="50" spans="1:14" x14ac:dyDescent="0.3">
      <c r="A50" s="7">
        <v>5</v>
      </c>
      <c r="B50" s="16" t="s">
        <v>83</v>
      </c>
      <c r="C50" s="65" t="s">
        <v>84</v>
      </c>
      <c r="D50" s="65"/>
      <c r="E50" s="65"/>
      <c r="F50" s="65"/>
      <c r="G50" s="65"/>
      <c r="H50" s="65"/>
      <c r="I50" s="30"/>
      <c r="J50" s="30"/>
      <c r="K50" s="30"/>
      <c r="L50" s="30"/>
      <c r="M50" s="31"/>
      <c r="N50" s="7"/>
    </row>
    <row r="51" spans="1:14" hidden="1" x14ac:dyDescent="0.3">
      <c r="A51" s="7" t="s">
        <v>85</v>
      </c>
    </row>
    <row r="52" spans="1:14" hidden="1" x14ac:dyDescent="0.3">
      <c r="A52" s="7" t="s">
        <v>86</v>
      </c>
    </row>
    <row r="53" spans="1:14" hidden="1" x14ac:dyDescent="0.3">
      <c r="A53" s="7" t="s">
        <v>87</v>
      </c>
    </row>
    <row r="54" spans="1:14" x14ac:dyDescent="0.3">
      <c r="A54" s="7">
        <v>8</v>
      </c>
      <c r="B54" s="21" t="s">
        <v>88</v>
      </c>
      <c r="C54" s="66" t="s">
        <v>89</v>
      </c>
      <c r="D54" s="66"/>
      <c r="E54" s="66"/>
      <c r="F54" s="66"/>
      <c r="G54" s="66"/>
      <c r="H54" s="66"/>
      <c r="M54" s="22"/>
      <c r="N54" s="7"/>
    </row>
    <row r="55" spans="1:14" hidden="1" x14ac:dyDescent="0.3">
      <c r="A55" s="7" t="s">
        <v>90</v>
      </c>
    </row>
    <row r="56" spans="1:14" hidden="1" x14ac:dyDescent="0.3">
      <c r="A56" s="7" t="s">
        <v>91</v>
      </c>
    </row>
    <row r="57" spans="1:14" hidden="1" x14ac:dyDescent="0.3">
      <c r="A57" s="7" t="s">
        <v>92</v>
      </c>
    </row>
    <row r="58" spans="1:14" hidden="1" x14ac:dyDescent="0.3">
      <c r="A58" s="7" t="s">
        <v>93</v>
      </c>
    </row>
    <row r="59" spans="1:14" x14ac:dyDescent="0.3">
      <c r="A59" s="7">
        <v>8</v>
      </c>
      <c r="B59" s="21" t="s">
        <v>94</v>
      </c>
      <c r="C59" s="66" t="s">
        <v>95</v>
      </c>
      <c r="D59" s="66"/>
      <c r="E59" s="66"/>
      <c r="F59" s="66"/>
      <c r="G59" s="66"/>
      <c r="H59" s="66"/>
      <c r="M59" s="22"/>
      <c r="N59" s="7"/>
    </row>
    <row r="60" spans="1:14" hidden="1" x14ac:dyDescent="0.3">
      <c r="A60" s="7" t="s">
        <v>92</v>
      </c>
    </row>
    <row r="61" spans="1:14" hidden="1" x14ac:dyDescent="0.3">
      <c r="A61" s="7" t="s">
        <v>93</v>
      </c>
    </row>
    <row r="62" spans="1:14" x14ac:dyDescent="0.3">
      <c r="A62" s="7">
        <v>8</v>
      </c>
      <c r="B62" s="21" t="s">
        <v>96</v>
      </c>
      <c r="C62" s="66" t="s">
        <v>97</v>
      </c>
      <c r="D62" s="66"/>
      <c r="E62" s="66"/>
      <c r="F62" s="66"/>
      <c r="G62" s="66"/>
      <c r="H62" s="66"/>
      <c r="M62" s="22"/>
      <c r="N62" s="7"/>
    </row>
    <row r="63" spans="1:14" hidden="1" x14ac:dyDescent="0.3">
      <c r="A63" s="7" t="s">
        <v>91</v>
      </c>
    </row>
    <row r="64" spans="1:14" hidden="1" x14ac:dyDescent="0.3">
      <c r="A64" s="7" t="s">
        <v>92</v>
      </c>
    </row>
    <row r="65" spans="1:13" hidden="1" x14ac:dyDescent="0.3">
      <c r="A65" s="7" t="s">
        <v>93</v>
      </c>
    </row>
    <row r="66" spans="1:13" hidden="1" x14ac:dyDescent="0.3">
      <c r="A66" s="7" t="s">
        <v>47</v>
      </c>
    </row>
    <row r="67" spans="1:13" hidden="1" x14ac:dyDescent="0.3">
      <c r="A67" s="7" t="s">
        <v>60</v>
      </c>
    </row>
    <row r="68" spans="1:13" ht="37.200000000000003" customHeight="1" x14ac:dyDescent="0.3">
      <c r="B68" s="3"/>
      <c r="C68" s="67" t="s">
        <v>98</v>
      </c>
      <c r="D68" s="67"/>
      <c r="E68" s="67"/>
      <c r="F68" s="67"/>
      <c r="G68" s="67"/>
      <c r="H68" s="67"/>
      <c r="I68" s="67"/>
      <c r="J68" s="67"/>
      <c r="K68" s="67"/>
      <c r="L68" s="67"/>
      <c r="M68" s="67"/>
    </row>
    <row r="70" spans="1:13" ht="15.6" x14ac:dyDescent="0.3">
      <c r="C70" s="68" t="s">
        <v>99</v>
      </c>
      <c r="D70" s="68"/>
      <c r="E70" s="68"/>
      <c r="F70" s="68"/>
      <c r="G70" s="68"/>
      <c r="H70" s="68"/>
      <c r="I70" s="68"/>
      <c r="J70" s="68"/>
      <c r="K70" s="68"/>
      <c r="L70" s="68"/>
      <c r="M70" s="68"/>
    </row>
    <row r="71" spans="1:13" ht="33.75" customHeight="1" x14ac:dyDescent="0.3">
      <c r="C71" s="70" t="s">
        <v>100</v>
      </c>
      <c r="D71" s="71"/>
      <c r="E71" s="71"/>
      <c r="F71" s="71"/>
      <c r="G71" s="71"/>
      <c r="H71" s="71"/>
      <c r="I71" s="69">
        <f>0</f>
        <v>0</v>
      </c>
      <c r="J71" s="69"/>
      <c r="K71" s="69"/>
      <c r="L71" s="69"/>
      <c r="M71" s="69"/>
    </row>
    <row r="72" spans="1:13" ht="16.350000000000001" customHeight="1" x14ac:dyDescent="0.3">
      <c r="C72" s="74" t="s">
        <v>101</v>
      </c>
      <c r="D72" s="75"/>
      <c r="E72" s="75"/>
      <c r="F72" s="75"/>
      <c r="G72" s="75"/>
      <c r="H72" s="75"/>
      <c r="I72" s="72">
        <f>0</f>
        <v>0</v>
      </c>
      <c r="J72" s="73"/>
      <c r="K72" s="73"/>
      <c r="L72" s="73"/>
      <c r="M72" s="73"/>
    </row>
    <row r="73" spans="1:13" x14ac:dyDescent="0.3">
      <c r="C73" s="74" t="s">
        <v>102</v>
      </c>
      <c r="D73" s="75"/>
      <c r="E73" s="75"/>
      <c r="F73" s="75"/>
      <c r="G73" s="75"/>
      <c r="H73" s="75"/>
      <c r="I73" s="72">
        <f>0</f>
        <v>0</v>
      </c>
      <c r="J73" s="73"/>
      <c r="K73" s="73"/>
      <c r="L73" s="73"/>
      <c r="M73" s="73"/>
    </row>
    <row r="74" spans="1:13" ht="16.350000000000001" customHeight="1" x14ac:dyDescent="0.3">
      <c r="C74" s="74" t="s">
        <v>103</v>
      </c>
      <c r="D74" s="75"/>
      <c r="E74" s="75"/>
      <c r="F74" s="75"/>
      <c r="G74" s="75"/>
      <c r="H74" s="75"/>
      <c r="I74" s="72">
        <f>0</f>
        <v>0</v>
      </c>
      <c r="J74" s="73"/>
      <c r="K74" s="73"/>
      <c r="L74" s="73"/>
      <c r="M74" s="73"/>
    </row>
    <row r="75" spans="1:13" x14ac:dyDescent="0.3">
      <c r="C75" s="74" t="s">
        <v>104</v>
      </c>
      <c r="D75" s="75"/>
      <c r="E75" s="75"/>
      <c r="F75" s="75"/>
      <c r="G75" s="75"/>
      <c r="H75" s="75"/>
      <c r="I75" s="72">
        <f>0</f>
        <v>0</v>
      </c>
      <c r="J75" s="73"/>
      <c r="K75" s="73"/>
      <c r="L75" s="73"/>
      <c r="M75" s="73"/>
    </row>
    <row r="76" spans="1:13" ht="16.350000000000001" customHeight="1" x14ac:dyDescent="0.3">
      <c r="C76" s="74" t="s">
        <v>105</v>
      </c>
      <c r="D76" s="75"/>
      <c r="E76" s="75"/>
      <c r="F76" s="75"/>
      <c r="G76" s="75"/>
      <c r="H76" s="75"/>
      <c r="I76" s="72">
        <f>0</f>
        <v>0</v>
      </c>
      <c r="J76" s="73"/>
      <c r="K76" s="73"/>
      <c r="L76" s="73"/>
      <c r="M76" s="73"/>
    </row>
    <row r="77" spans="1:13" ht="16.350000000000001" customHeight="1" x14ac:dyDescent="0.3">
      <c r="C77" s="74" t="s">
        <v>106</v>
      </c>
      <c r="D77" s="75"/>
      <c r="E77" s="75"/>
      <c r="F77" s="75"/>
      <c r="G77" s="75"/>
      <c r="H77" s="75"/>
      <c r="I77" s="72">
        <f>0</f>
        <v>0</v>
      </c>
      <c r="J77" s="73"/>
      <c r="K77" s="73"/>
      <c r="L77" s="73"/>
      <c r="M77" s="73"/>
    </row>
    <row r="78" spans="1:13" x14ac:dyDescent="0.3">
      <c r="C78" s="74" t="s">
        <v>107</v>
      </c>
      <c r="D78" s="75"/>
      <c r="E78" s="75"/>
      <c r="F78" s="75"/>
      <c r="G78" s="75"/>
      <c r="H78" s="75"/>
      <c r="I78" s="72">
        <f>0</f>
        <v>0</v>
      </c>
      <c r="J78" s="73"/>
      <c r="K78" s="73"/>
      <c r="L78" s="73"/>
      <c r="M78" s="73"/>
    </row>
    <row r="79" spans="1:13" ht="33.75" customHeight="1" x14ac:dyDescent="0.3">
      <c r="C79" s="70" t="s">
        <v>108</v>
      </c>
      <c r="D79" s="71"/>
      <c r="E79" s="71"/>
      <c r="F79" s="71"/>
      <c r="G79" s="71"/>
      <c r="H79" s="71"/>
      <c r="I79" s="69">
        <f>SUMIF(N31:N44, "", M31:M44)</f>
        <v>0</v>
      </c>
      <c r="J79" s="69"/>
      <c r="K79" s="69"/>
      <c r="L79" s="69"/>
      <c r="M79" s="69"/>
    </row>
    <row r="80" spans="1:13" x14ac:dyDescent="0.3">
      <c r="C80" s="74" t="s">
        <v>109</v>
      </c>
      <c r="D80" s="75"/>
      <c r="E80" s="75"/>
      <c r="F80" s="75"/>
      <c r="G80" s="75"/>
      <c r="H80" s="75"/>
      <c r="I80" s="72">
        <f>SUMIF(N31:N31, "", M31:M31)</f>
        <v>0</v>
      </c>
      <c r="J80" s="73"/>
      <c r="K80" s="73"/>
      <c r="L80" s="73"/>
      <c r="M80" s="73"/>
    </row>
    <row r="81" spans="1:13" ht="16.350000000000001" customHeight="1" x14ac:dyDescent="0.3">
      <c r="C81" s="74" t="s">
        <v>110</v>
      </c>
      <c r="D81" s="75"/>
      <c r="E81" s="75"/>
      <c r="F81" s="75"/>
      <c r="G81" s="75"/>
      <c r="H81" s="75"/>
      <c r="I81" s="72">
        <f>SUMIF(N40:N44, "", M40:M44)</f>
        <v>0</v>
      </c>
      <c r="J81" s="73"/>
      <c r="K81" s="73"/>
      <c r="L81" s="73"/>
      <c r="M81" s="73"/>
    </row>
    <row r="82" spans="1:13" x14ac:dyDescent="0.3">
      <c r="C82" s="74" t="s">
        <v>111</v>
      </c>
      <c r="D82" s="75"/>
      <c r="E82" s="75"/>
      <c r="F82" s="75"/>
      <c r="G82" s="75"/>
      <c r="H82" s="75"/>
      <c r="I82" s="72">
        <f>0</f>
        <v>0</v>
      </c>
      <c r="J82" s="73"/>
      <c r="K82" s="73"/>
      <c r="L82" s="73"/>
      <c r="M82" s="73"/>
    </row>
    <row r="83" spans="1:13" x14ac:dyDescent="0.3">
      <c r="C83" s="78" t="s">
        <v>112</v>
      </c>
      <c r="D83" s="79"/>
      <c r="E83" s="79"/>
      <c r="F83" s="79"/>
      <c r="G83" s="79"/>
      <c r="H83" s="79"/>
      <c r="I83" s="76">
        <f>0</f>
        <v>0</v>
      </c>
      <c r="J83" s="77"/>
      <c r="K83" s="77"/>
      <c r="L83" s="77"/>
      <c r="M83" s="77"/>
    </row>
    <row r="84" spans="1:13" x14ac:dyDescent="0.3">
      <c r="C84" s="80" t="s">
        <v>113</v>
      </c>
      <c r="D84" s="81"/>
      <c r="E84" s="81"/>
      <c r="F84" s="81"/>
      <c r="G84" s="81"/>
      <c r="H84" s="81"/>
      <c r="I84" s="33"/>
      <c r="J84" s="33"/>
      <c r="K84" s="33"/>
      <c r="L84" s="33"/>
      <c r="M84" s="34"/>
    </row>
    <row r="85" spans="1:13" x14ac:dyDescent="0.3">
      <c r="C85" s="82"/>
      <c r="D85" s="83"/>
      <c r="E85" s="83"/>
      <c r="F85" s="83"/>
      <c r="G85" s="83"/>
      <c r="H85" s="83"/>
      <c r="I85" s="83"/>
      <c r="J85" s="83"/>
      <c r="K85" s="83"/>
      <c r="L85" s="83"/>
      <c r="M85" s="84"/>
    </row>
    <row r="86" spans="1:13" x14ac:dyDescent="0.3">
      <c r="A86" s="35"/>
      <c r="C86" s="85" t="s">
        <v>114</v>
      </c>
      <c r="D86" s="42"/>
      <c r="E86" s="42"/>
      <c r="F86" s="42"/>
      <c r="G86" s="42"/>
      <c r="H86" s="42"/>
      <c r="I86" s="86">
        <f>SUMIF(N5:N68, IF(N4="","",N4), M5:M68)</f>
        <v>0</v>
      </c>
      <c r="J86" s="87"/>
      <c r="K86" s="87"/>
      <c r="L86" s="87"/>
      <c r="M86" s="88"/>
    </row>
    <row r="87" spans="1:13" x14ac:dyDescent="0.3">
      <c r="A87" s="35"/>
      <c r="C87" s="85" t="s">
        <v>115</v>
      </c>
      <c r="D87" s="42"/>
      <c r="E87" s="42"/>
      <c r="F87" s="42"/>
      <c r="G87" s="42"/>
      <c r="H87" s="42"/>
      <c r="I87" s="86">
        <f>ROUND(SUMIF(N5:N68, IF(N4="","",N4), M5:M68) * 0.2, 2)</f>
        <v>0</v>
      </c>
      <c r="J87" s="87"/>
      <c r="K87" s="87"/>
      <c r="L87" s="87"/>
      <c r="M87" s="88"/>
    </row>
    <row r="88" spans="1:13" x14ac:dyDescent="0.3">
      <c r="C88" s="89" t="s">
        <v>116</v>
      </c>
      <c r="D88" s="90"/>
      <c r="E88" s="90"/>
      <c r="F88" s="90"/>
      <c r="G88" s="90"/>
      <c r="H88" s="90"/>
      <c r="I88" s="91">
        <f>SUM(I86:I87)</f>
        <v>0</v>
      </c>
      <c r="J88" s="92"/>
      <c r="K88" s="92"/>
      <c r="L88" s="92"/>
      <c r="M88" s="93"/>
    </row>
    <row r="89" spans="1:13" x14ac:dyDescent="0.3">
      <c r="C89" s="94"/>
      <c r="D89" s="95"/>
      <c r="E89" s="95"/>
      <c r="F89" s="95"/>
      <c r="G89" s="95"/>
      <c r="H89" s="95"/>
      <c r="I89" s="95"/>
      <c r="J89" s="95"/>
      <c r="K89" s="95"/>
      <c r="L89" s="95"/>
      <c r="M89" s="95"/>
    </row>
    <row r="90" spans="1:13" x14ac:dyDescent="0.3">
      <c r="C90" s="66" t="s">
        <v>117</v>
      </c>
      <c r="D90" s="95"/>
      <c r="E90" s="95"/>
      <c r="F90" s="95"/>
      <c r="G90" s="95"/>
      <c r="H90" s="95"/>
      <c r="I90" s="95"/>
      <c r="J90" s="95"/>
      <c r="K90" s="95"/>
      <c r="L90" s="95"/>
      <c r="M90" s="95"/>
    </row>
    <row r="91" spans="1:13" x14ac:dyDescent="0.3">
      <c r="C91" s="90" t="str">
        <f>IF(Paramètres!AA2&lt;&gt;"",Paramètres!AA2,"")</f>
        <v xml:space="preserve">Zéro euro </v>
      </c>
      <c r="D91" s="90"/>
      <c r="E91" s="90"/>
      <c r="F91" s="90"/>
      <c r="G91" s="90"/>
      <c r="H91" s="90"/>
      <c r="I91" s="90"/>
      <c r="J91" s="90"/>
      <c r="K91" s="90"/>
      <c r="L91" s="90"/>
      <c r="M91" s="90"/>
    </row>
    <row r="92" spans="1:13" x14ac:dyDescent="0.3">
      <c r="C92" s="90"/>
      <c r="D92" s="90"/>
      <c r="E92" s="90"/>
      <c r="F92" s="90"/>
      <c r="G92" s="90"/>
      <c r="H92" s="90"/>
      <c r="I92" s="90"/>
      <c r="J92" s="90"/>
      <c r="K92" s="90"/>
      <c r="L92" s="90"/>
      <c r="M92" s="90"/>
    </row>
    <row r="93" spans="1:13" ht="56.7" customHeight="1" x14ac:dyDescent="0.3">
      <c r="I93" s="79" t="s">
        <v>118</v>
      </c>
      <c r="J93" s="79"/>
      <c r="K93" s="79"/>
      <c r="L93" s="79"/>
      <c r="M93" s="79"/>
    </row>
    <row r="95" spans="1:13" ht="85.05" customHeight="1" x14ac:dyDescent="0.3">
      <c r="C95" s="96" t="s">
        <v>119</v>
      </c>
      <c r="D95" s="96"/>
      <c r="E95" s="96"/>
      <c r="F95" s="96"/>
      <c r="G95" s="96"/>
      <c r="I95" s="96" t="s">
        <v>120</v>
      </c>
      <c r="J95" s="96"/>
      <c r="K95" s="96"/>
      <c r="L95" s="96"/>
      <c r="M95" s="96"/>
    </row>
    <row r="96" spans="1:13" x14ac:dyDescent="0.3">
      <c r="C96" s="97"/>
      <c r="D96" s="97"/>
      <c r="E96" s="97"/>
      <c r="F96" s="97"/>
      <c r="G96" s="97"/>
      <c r="H96" s="97"/>
      <c r="I96" s="97"/>
      <c r="J96" s="97"/>
      <c r="K96" s="97"/>
      <c r="L96" s="97"/>
      <c r="M96" s="97"/>
    </row>
  </sheetData>
  <mergeCells count="68">
    <mergeCell ref="C92:M92"/>
    <mergeCell ref="I93:M93"/>
    <mergeCell ref="C95:G95"/>
    <mergeCell ref="I95:M95"/>
    <mergeCell ref="C96:M96"/>
    <mergeCell ref="C88:H88"/>
    <mergeCell ref="I88:M88"/>
    <mergeCell ref="C89:M89"/>
    <mergeCell ref="C90:M90"/>
    <mergeCell ref="C91:M91"/>
    <mergeCell ref="C85:M85"/>
    <mergeCell ref="C86:H86"/>
    <mergeCell ref="I86:M86"/>
    <mergeCell ref="C87:H87"/>
    <mergeCell ref="I87:M87"/>
    <mergeCell ref="I82:M82"/>
    <mergeCell ref="C82:H82"/>
    <mergeCell ref="I83:M83"/>
    <mergeCell ref="C83:H83"/>
    <mergeCell ref="C84:H84"/>
    <mergeCell ref="I79:M79"/>
    <mergeCell ref="C79:H79"/>
    <mergeCell ref="I80:M80"/>
    <mergeCell ref="C80:H80"/>
    <mergeCell ref="I81:M81"/>
    <mergeCell ref="C81:H81"/>
    <mergeCell ref="I76:M76"/>
    <mergeCell ref="C76:H76"/>
    <mergeCell ref="I77:M77"/>
    <mergeCell ref="C77:H77"/>
    <mergeCell ref="I78:M78"/>
    <mergeCell ref="C78:H78"/>
    <mergeCell ref="I73:M73"/>
    <mergeCell ref="C73:H73"/>
    <mergeCell ref="I74:M74"/>
    <mergeCell ref="C74:H74"/>
    <mergeCell ref="I75:M75"/>
    <mergeCell ref="C75:H75"/>
    <mergeCell ref="C70:M70"/>
    <mergeCell ref="I71:M71"/>
    <mergeCell ref="C71:H71"/>
    <mergeCell ref="I72:M72"/>
    <mergeCell ref="C72:H72"/>
    <mergeCell ref="C50:H50"/>
    <mergeCell ref="C54:H54"/>
    <mergeCell ref="C59:H59"/>
    <mergeCell ref="C62:H62"/>
    <mergeCell ref="C68:M68"/>
    <mergeCell ref="C40:H40"/>
    <mergeCell ref="C42:L42"/>
    <mergeCell ref="C44:H44"/>
    <mergeCell ref="C46:L46"/>
    <mergeCell ref="C49:H49"/>
    <mergeCell ref="C28:H28"/>
    <mergeCell ref="C29:H29"/>
    <mergeCell ref="C31:H31"/>
    <mergeCell ref="C36:L36"/>
    <mergeCell ref="C39:H39"/>
    <mergeCell ref="C12:H12"/>
    <mergeCell ref="C15:H15"/>
    <mergeCell ref="C18:H18"/>
    <mergeCell ref="C21:H21"/>
    <mergeCell ref="C24:H24"/>
    <mergeCell ref="C3:H3"/>
    <mergeCell ref="C4:H4"/>
    <mergeCell ref="C5:H5"/>
    <mergeCell ref="C6:H6"/>
    <mergeCell ref="C9:H9"/>
  </mergeCells>
  <pageMargins left="0.55118110236219997" right="0.55118110236219997" top="0.55118110236219997" bottom="0.55118110236219997" header="0.23622047244093999" footer="0.23622047244093999"/>
  <pageSetup paperSize="9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8.88671875" defaultRowHeight="12.75" customHeight="1" x14ac:dyDescent="0.3"/>
  <cols>
    <col min="1" max="1" width="11.44140625" customWidth="1"/>
    <col min="2" max="2" width="35" customWidth="1"/>
    <col min="3" max="10" width="11.44140625" customWidth="1"/>
  </cols>
  <sheetData>
    <row r="1" spans="1:27" ht="12.75" customHeight="1" x14ac:dyDescent="0.3">
      <c r="B1" s="30" t="s">
        <v>121</v>
      </c>
      <c r="AA1" s="7">
        <f>IF(DPGF!I88&lt;&gt;"",DPGF!I88,"0")</f>
        <v>0</v>
      </c>
    </row>
    <row r="2" spans="1:27" ht="12.75" customHeight="1" x14ac:dyDescent="0.3">
      <c r="AA2" s="7" t="str">
        <f>UPPER(MID(AA98,1,1))&amp;MID(AA98,2,168)</f>
        <v xml:space="preserve">Zéro euro </v>
      </c>
    </row>
    <row r="3" spans="1:27" ht="25.5" customHeight="1" x14ac:dyDescent="0.3">
      <c r="A3" s="36" t="s">
        <v>122</v>
      </c>
      <c r="B3" s="32" t="s">
        <v>123</v>
      </c>
      <c r="C3" s="98" t="s">
        <v>148</v>
      </c>
      <c r="D3" s="98"/>
      <c r="E3" s="98"/>
      <c r="F3" s="98"/>
      <c r="G3" s="98"/>
      <c r="H3" s="98"/>
      <c r="I3" s="98"/>
      <c r="J3" s="98"/>
      <c r="AA3" s="7">
        <f>INT(AA1/1000000)</f>
        <v>0</v>
      </c>
    </row>
    <row r="4" spans="1:27" ht="12.75" customHeight="1" x14ac:dyDescent="0.3">
      <c r="AA4" s="7">
        <f>INT((AA1-AA3*1000000)/1000)</f>
        <v>0</v>
      </c>
    </row>
    <row r="5" spans="1:27" ht="25.5" customHeight="1" x14ac:dyDescent="0.3">
      <c r="A5" s="36" t="s">
        <v>124</v>
      </c>
      <c r="B5" s="32" t="s">
        <v>125</v>
      </c>
      <c r="C5" s="98" t="s">
        <v>149</v>
      </c>
      <c r="D5" s="98"/>
      <c r="E5" s="98"/>
      <c r="F5" s="98"/>
      <c r="G5" s="98"/>
      <c r="H5" s="98"/>
      <c r="I5" s="98"/>
      <c r="J5" s="98"/>
      <c r="AA5" s="7">
        <f>INT(AA1-AA3*1000000-AA4*1000)</f>
        <v>0</v>
      </c>
    </row>
    <row r="6" spans="1:27" ht="12.75" customHeight="1" x14ac:dyDescent="0.3">
      <c r="AA6" s="7">
        <f>ROUND(AA1-AA3*1000000-AA4*1000-AA5,2)*100</f>
        <v>0</v>
      </c>
    </row>
    <row r="7" spans="1:27" ht="12.75" customHeight="1" x14ac:dyDescent="0.3">
      <c r="A7" s="36" t="s">
        <v>134</v>
      </c>
      <c r="B7" s="32" t="s">
        <v>135</v>
      </c>
      <c r="C7" s="37"/>
      <c r="AA7" s="7">
        <f>AA3-AA12*100</f>
        <v>0</v>
      </c>
    </row>
    <row r="8" spans="1:27" ht="12.75" customHeight="1" x14ac:dyDescent="0.3">
      <c r="AA8" s="7">
        <f>0</f>
        <v>0</v>
      </c>
    </row>
    <row r="9" spans="1:27" ht="12.75" customHeight="1" x14ac:dyDescent="0.3">
      <c r="A9" s="36" t="s">
        <v>136</v>
      </c>
      <c r="B9" s="32" t="s">
        <v>137</v>
      </c>
      <c r="C9" s="37" t="s">
        <v>40</v>
      </c>
      <c r="AA9" s="7">
        <f>AA4-AA15*100</f>
        <v>0</v>
      </c>
    </row>
    <row r="10" spans="1:27" ht="12.75" customHeight="1" x14ac:dyDescent="0.3">
      <c r="AA10" s="7">
        <f>ROUND(AA5-AA18*100,0)</f>
        <v>0</v>
      </c>
    </row>
    <row r="11" spans="1:27" ht="25.5" customHeight="1" x14ac:dyDescent="0.3">
      <c r="A11" s="36" t="s">
        <v>126</v>
      </c>
      <c r="B11" s="32" t="s">
        <v>127</v>
      </c>
      <c r="C11" s="98" t="s">
        <v>41</v>
      </c>
      <c r="D11" s="98"/>
      <c r="E11" s="98"/>
      <c r="F11" s="98"/>
      <c r="G11" s="98"/>
      <c r="H11" s="98"/>
      <c r="I11" s="98"/>
      <c r="J11" s="98"/>
      <c r="AA11" s="7">
        <f>AA6</f>
        <v>0</v>
      </c>
    </row>
    <row r="12" spans="1:27" ht="12.75" customHeight="1" x14ac:dyDescent="0.3">
      <c r="AA12" s="7">
        <f>INT(AA3/100)</f>
        <v>0</v>
      </c>
    </row>
    <row r="13" spans="1:27" ht="12.75" customHeight="1" x14ac:dyDescent="0.3">
      <c r="A13" s="36" t="s">
        <v>138</v>
      </c>
      <c r="B13" s="32" t="s">
        <v>139</v>
      </c>
      <c r="C13" s="37" t="s">
        <v>150</v>
      </c>
      <c r="AA13" s="7">
        <f>INT((AA3-AA12*100)/10)</f>
        <v>0</v>
      </c>
    </row>
    <row r="14" spans="1:27" ht="12.75" customHeight="1" x14ac:dyDescent="0.3">
      <c r="AA14" s="7">
        <f>AA3-AA12*100-AA13*10</f>
        <v>0</v>
      </c>
    </row>
    <row r="15" spans="1:27" ht="12.75" customHeight="1" x14ac:dyDescent="0.3">
      <c r="A15" s="36" t="s">
        <v>140</v>
      </c>
      <c r="B15" s="32" t="s">
        <v>141</v>
      </c>
      <c r="C15" s="37" t="s">
        <v>151</v>
      </c>
      <c r="AA15" s="7">
        <f>INT(AA4/100)</f>
        <v>0</v>
      </c>
    </row>
    <row r="16" spans="1:27" ht="12.75" customHeight="1" x14ac:dyDescent="0.3">
      <c r="AA16" s="7">
        <f>INT((AA4-AA15*100)/10)</f>
        <v>0</v>
      </c>
    </row>
    <row r="17" spans="1:27" ht="12.75" customHeight="1" x14ac:dyDescent="0.3">
      <c r="A17" s="36" t="s">
        <v>142</v>
      </c>
      <c r="B17" s="32" t="s">
        <v>143</v>
      </c>
      <c r="C17" s="37">
        <v>1</v>
      </c>
      <c r="AA17" s="7">
        <f>AA4-AA15*100-AA16*10</f>
        <v>0</v>
      </c>
    </row>
    <row r="18" spans="1:27" ht="12.75" customHeight="1" x14ac:dyDescent="0.3">
      <c r="AA18" s="7">
        <f>INT(AA5/100)</f>
        <v>0</v>
      </c>
    </row>
    <row r="19" spans="1:27" ht="12.75" customHeight="1" x14ac:dyDescent="0.3">
      <c r="C19" s="38">
        <v>0.2</v>
      </c>
      <c r="E19" s="39" t="s">
        <v>144</v>
      </c>
      <c r="AA19" s="7">
        <f>INT((AA5-AA18*100)/10)</f>
        <v>0</v>
      </c>
    </row>
    <row r="20" spans="1:27" ht="12.75" customHeight="1" x14ac:dyDescent="0.3">
      <c r="C20" s="40">
        <v>5.5E-2</v>
      </c>
      <c r="E20" s="39" t="s">
        <v>145</v>
      </c>
      <c r="AA20" s="7">
        <f>AA5-AA18*100-AA19*10</f>
        <v>0</v>
      </c>
    </row>
    <row r="21" spans="1:27" ht="12.75" customHeight="1" x14ac:dyDescent="0.3">
      <c r="C21" s="40">
        <v>0</v>
      </c>
      <c r="E21" s="39" t="s">
        <v>146</v>
      </c>
      <c r="AA21" s="7">
        <f>INT(AA6/10)</f>
        <v>0</v>
      </c>
    </row>
    <row r="22" spans="1:27" ht="12.75" customHeight="1" x14ac:dyDescent="0.3">
      <c r="C22" s="41">
        <v>0</v>
      </c>
      <c r="E22" s="39" t="s">
        <v>147</v>
      </c>
      <c r="AA22" s="7">
        <f>ROUND(AA6-AA21*10,0)</f>
        <v>0</v>
      </c>
    </row>
    <row r="23" spans="1:27" ht="12.75" customHeight="1" x14ac:dyDescent="0.3">
      <c r="AA23" s="7" t="str">
        <f>IF(AA12=0,"",IF(AA12=1,"",IF(AA12=2,"deux ",IF(AA12=3,"trois ",IF(AA12=4,"quatre ",IF(AA12=5,"cinq ",AA42))))))</f>
        <v/>
      </c>
    </row>
    <row r="24" spans="1:27" ht="12.75" customHeight="1" x14ac:dyDescent="0.3">
      <c r="A24" s="36" t="s">
        <v>128</v>
      </c>
      <c r="B24" s="32" t="s">
        <v>129</v>
      </c>
      <c r="C24" s="98" t="s">
        <v>152</v>
      </c>
      <c r="D24" s="98"/>
      <c r="E24" s="98"/>
      <c r="F24" s="98"/>
      <c r="G24" s="98"/>
      <c r="H24" s="98"/>
      <c r="I24" s="98"/>
      <c r="J24" s="98"/>
      <c r="AA24" s="7" t="str">
        <f>IF(AA12=0,"",IF(AA12&lt;2,"cent ",AA43))</f>
        <v/>
      </c>
    </row>
    <row r="25" spans="1:27" ht="12.75" customHeight="1" x14ac:dyDescent="0.3">
      <c r="AA25" s="7" t="str">
        <f>IF(AA13=1,AA44,IF(AA13=7,AA64,IF(AA13=9,AA80,AA89)))</f>
        <v/>
      </c>
    </row>
    <row r="26" spans="1:27" ht="12.75" customHeight="1" x14ac:dyDescent="0.3">
      <c r="A26" s="36" t="s">
        <v>130</v>
      </c>
      <c r="B26" s="32" t="s">
        <v>131</v>
      </c>
      <c r="C26" s="98" t="s">
        <v>153</v>
      </c>
      <c r="D26" s="98"/>
      <c r="E26" s="98"/>
      <c r="F26" s="98"/>
      <c r="G26" s="98"/>
      <c r="H26" s="98"/>
      <c r="I26" s="98"/>
      <c r="J26" s="98"/>
      <c r="AA26" s="7" t="str">
        <f>IF(AA7=11,"",IF(AA7=12,"",IF(AA7=13,"",IF(AA7=14,"",IF(AA7=15,"",IF(AA7=16,"",AA45))))))</f>
        <v/>
      </c>
    </row>
    <row r="27" spans="1:27" ht="12.75" customHeight="1" x14ac:dyDescent="0.3">
      <c r="AA27" s="7" t="str">
        <f>IF(AA3=0,"",IF(AA3&lt;2,"million ","millions "))</f>
        <v/>
      </c>
    </row>
    <row r="28" spans="1:27" ht="12.75" customHeight="1" x14ac:dyDescent="0.3">
      <c r="A28" s="36" t="s">
        <v>132</v>
      </c>
      <c r="B28" s="32" t="s">
        <v>133</v>
      </c>
      <c r="C28" s="98"/>
      <c r="D28" s="98"/>
      <c r="E28" s="98"/>
      <c r="F28" s="98"/>
      <c r="G28" s="98"/>
      <c r="H28" s="98"/>
      <c r="I28" s="98"/>
      <c r="J28" s="98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3">
      <c r="AA29" s="7" t="str">
        <f>IF(AA15=0,"",IF(AA15&lt;2,"cent ",AA47))</f>
        <v/>
      </c>
    </row>
    <row r="30" spans="1:27" ht="12.75" customHeight="1" x14ac:dyDescent="0.3">
      <c r="AA30" s="7" t="str">
        <f>IF(AA16=1,AA48,IF(AA16=7,AA66,IF(AA16=9,AA81,AA90)))</f>
        <v/>
      </c>
    </row>
    <row r="31" spans="1:27" ht="12.75" customHeight="1" x14ac:dyDescent="0.3">
      <c r="AA31" s="7" t="str">
        <f>IF(AA4=1,"",AA49)</f>
        <v/>
      </c>
    </row>
    <row r="32" spans="1:27" ht="12.75" customHeight="1" x14ac:dyDescent="0.3">
      <c r="AA32" s="7" t="str">
        <f>IF(AA4&gt;0,"mille ","")</f>
        <v/>
      </c>
    </row>
    <row r="33" spans="27:27" ht="12.75" customHeight="1" x14ac:dyDescent="0.3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3">
      <c r="AA34" s="7" t="str">
        <f>IF(AA18=0,"",IF(AA18&lt;2,"cent ",AA51))</f>
        <v/>
      </c>
    </row>
    <row r="35" spans="27:27" ht="12.75" customHeight="1" x14ac:dyDescent="0.3">
      <c r="AA35" s="7" t="str">
        <f>IF(AA19=1,AA52,IF(AA19=7,AA68,IF(AA19=9,AA83,AA91)))</f>
        <v/>
      </c>
    </row>
    <row r="36" spans="27:27" ht="12.75" customHeight="1" x14ac:dyDescent="0.3">
      <c r="AA36" s="7" t="str">
        <f>IF(AA10=11,"",IF(AA10=12,"",IF(AA10=13,"",IF(AA10=14,"",IF(AA10=15,"",IF(AA10=16,"",AA53))))))</f>
        <v/>
      </c>
    </row>
    <row r="37" spans="27:27" ht="12.75" customHeight="1" x14ac:dyDescent="0.3">
      <c r="AA37" s="7" t="str">
        <f>IF(INT(AA1&lt;2),"euro ","euros ")</f>
        <v xml:space="preserve">euro </v>
      </c>
    </row>
    <row r="38" spans="27:27" ht="12.75" customHeight="1" x14ac:dyDescent="0.3">
      <c r="AA38" s="7" t="str">
        <f>IF(AA6&gt;0,"et ","")</f>
        <v/>
      </c>
    </row>
    <row r="39" spans="27:27" ht="12.75" customHeight="1" x14ac:dyDescent="0.3">
      <c r="AA39" s="7" t="str">
        <f>IF(AA21=1,AA54,IF(AA21=7,AA70,IF(AA21=9,AA84,AA92)))</f>
        <v/>
      </c>
    </row>
    <row r="40" spans="27:27" ht="12.75" customHeight="1" x14ac:dyDescent="0.3">
      <c r="AA40" s="7" t="str">
        <f>IF(AA11=11,"",IF(AA11=12,"",IF(AA11=13,"",IF(AA11=14,"",IF(AA11=15,"",IF(AA11=16,"",AA55))))))</f>
        <v/>
      </c>
    </row>
    <row r="41" spans="27:27" ht="12.75" customHeight="1" x14ac:dyDescent="0.3">
      <c r="AA41" s="7" t="str">
        <f>IF(AA6=0,"",IF(AA6&lt;2,"centime","centimes"))</f>
        <v/>
      </c>
    </row>
    <row r="42" spans="27:27" ht="12.75" customHeight="1" x14ac:dyDescent="0.3">
      <c r="AA42" s="7" t="str">
        <f>IF(AA3=0," ",IF(AA12=6,"six ",IF(AA12=7,"sept ",IF(AA12=8,"huit ",IF(AA12=9,"neuf ",)))))</f>
        <v xml:space="preserve"> </v>
      </c>
    </row>
    <row r="43" spans="27:27" ht="12.75" customHeight="1" x14ac:dyDescent="0.3">
      <c r="AA43" s="7" t="str">
        <f>IF(AA7&gt;0,"cent ", "cents ")</f>
        <v xml:space="preserve">cents </v>
      </c>
    </row>
    <row r="44" spans="27:27" ht="12.75" customHeight="1" x14ac:dyDescent="0.3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3">
      <c r="AA45" s="7" t="str">
        <f>IF(AA7=17,"",IF(AA7=18,"",IF(AA7=19,"",AA57)))</f>
        <v/>
      </c>
    </row>
    <row r="46" spans="27:27" ht="12.75" customHeight="1" x14ac:dyDescent="0.3">
      <c r="AA46" s="7">
        <f>IF(AA15=6,"six ",IF(AA15=7,"sept ",IF(AA15=8,"huit ",IF(AA15=9,"neuf ",))))</f>
        <v>0</v>
      </c>
    </row>
    <row r="47" spans="27:27" ht="12.75" customHeight="1" x14ac:dyDescent="0.3">
      <c r="AA47" s="7" t="str">
        <f>IF(AA9&gt;0,"cent ", "cents ")</f>
        <v xml:space="preserve">cents </v>
      </c>
    </row>
    <row r="48" spans="27:27" ht="12.75" customHeight="1" x14ac:dyDescent="0.3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3">
      <c r="AA49" s="7" t="str">
        <f>IF(AA9=11,"",IF(AA9=12,"",IF(AA9=13,"",IF(AA9=14,"",IF(AA9=15,"",IF(AA9=16,"",AA59))))))</f>
        <v/>
      </c>
    </row>
    <row r="50" spans="27:27" ht="12.75" customHeight="1" x14ac:dyDescent="0.3">
      <c r="AA50" s="7">
        <f>IF(AA18=6,"six ",IF(AA18=7,"sept ",IF(AA18=8,"huit ",IF(AA18=9,"neuf ",))))</f>
        <v>0</v>
      </c>
    </row>
    <row r="51" spans="27:27" ht="12.75" customHeight="1" x14ac:dyDescent="0.3">
      <c r="AA51" s="7" t="str">
        <f>IF(AA10&gt;0,"cent ", "cents ")</f>
        <v xml:space="preserve">cents </v>
      </c>
    </row>
    <row r="52" spans="27:27" ht="12.75" customHeight="1" x14ac:dyDescent="0.3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3">
      <c r="AA53" s="7" t="str">
        <f>IF(AA10=17,"",IF(AA10=18,"",IF(AA10=19,"",AA61)))</f>
        <v/>
      </c>
    </row>
    <row r="54" spans="27:27" ht="12.75" customHeight="1" x14ac:dyDescent="0.3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3">
      <c r="AA55" s="7" t="str">
        <f>IF(AA11=17,"",IF(AA11=18,"",IF(AA11=19,"",AA63)))</f>
        <v/>
      </c>
    </row>
    <row r="56" spans="27:27" ht="12.75" customHeight="1" x14ac:dyDescent="0.3">
      <c r="AA56" s="7" t="str">
        <f>IF(AA7=16,"seize ",IF(AA7=17,"dix-sept ",IF(AA7=18,"dix-huit ",IF(AA7=19,"dix-neuf ",AA64))))</f>
        <v/>
      </c>
    </row>
    <row r="57" spans="27:27" ht="12.75" customHeight="1" x14ac:dyDescent="0.3">
      <c r="AA57" s="7" t="str">
        <f>IF(AA7=21,"et un ",IF(AA7=31,"et un ",IF(AA7=41,"et un ",IF(AA7=51,"et un ",IF(AA7=61,"et un ",AA65)))))</f>
        <v/>
      </c>
    </row>
    <row r="58" spans="27:27" ht="12.75" customHeight="1" x14ac:dyDescent="0.3">
      <c r="AA58" s="7" t="str">
        <f>IF(AA9=16,"seize ",IF(AA9=17,"dix-sept ",IF(AA9=18,"dix-huit ",IF(AA9=19,"dix-neuf ",AA66))))</f>
        <v/>
      </c>
    </row>
    <row r="59" spans="27:27" ht="12.75" customHeight="1" x14ac:dyDescent="0.3">
      <c r="AA59" s="7" t="str">
        <f>IF(AA9=17,"",IF(AA9=18,"",IF(AA9=19,"",AA67)))</f>
        <v/>
      </c>
    </row>
    <row r="60" spans="27:27" ht="12.75" customHeight="1" x14ac:dyDescent="0.3">
      <c r="AA60" s="7" t="str">
        <f>IF(AA10=16,"seize ",IF(AA10=17,"dix-sept ",IF(AA10=18,"dix-huit ",IF(AA10=19,"dix-neuf ",AA68))))</f>
        <v/>
      </c>
    </row>
    <row r="61" spans="27:27" ht="12.75" customHeight="1" x14ac:dyDescent="0.3">
      <c r="AA61" s="7" t="str">
        <f>IF(AA10=21,"et un ",IF(AA10=31,"et un ",IF(AA10=41,"et un ",IF(AA10=51,"et un ",IF(AA10=61,"et un ",AA69)))))</f>
        <v/>
      </c>
    </row>
    <row r="62" spans="27:27" ht="12.75" customHeight="1" x14ac:dyDescent="0.3">
      <c r="AA62" s="7" t="str">
        <f>IF(AA11=16,"seize ",IF(AA11=17,"dix-sept ",IF(AA11=18,"dix-huit ",IF(AA11=19,"dix-neuf ",AA70))))</f>
        <v/>
      </c>
    </row>
    <row r="63" spans="27:27" ht="12.75" customHeight="1" x14ac:dyDescent="0.3">
      <c r="AA63" s="7" t="str">
        <f>IF(AA11=21,"et un ",IF(AA11=31,"et un ",IF(AA11=41,"et un ",IF(AA11=51,"et un ",IF(AA11=61,"et un ",AA71)))))</f>
        <v/>
      </c>
    </row>
    <row r="64" spans="27:27" ht="12.75" customHeight="1" x14ac:dyDescent="0.3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3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3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3">
      <c r="AA67" s="7" t="str">
        <f>IF(AA9=21,"et un ",IF(AA9=31,"et un ",IF(AA9=41,"et un ",IF(AA9=51,"et un ",IF(AA9=61,"et un ",AA75)))))</f>
        <v/>
      </c>
    </row>
    <row r="68" spans="27:27" ht="12.75" customHeight="1" x14ac:dyDescent="0.3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3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3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3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3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3">
      <c r="AA73" s="7">
        <f>IF(AA13=9,"",IF(AA14=6,"six ",IF(AA14=7,"sept ",IF(AA14=8,"huit ",IF(AA14=9,"neuf ",)))))</f>
        <v>0</v>
      </c>
    </row>
    <row r="74" spans="27:27" ht="12.75" customHeight="1" x14ac:dyDescent="0.3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3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3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3">
      <c r="AA77" s="7">
        <f>IF(AA19=9,"",IF(AA20=6,"six ",IF(AA20=7,"sept ",IF(AA20=8,"huit ",IF(AA20=9,"neuf ",)))))</f>
        <v>0</v>
      </c>
    </row>
    <row r="78" spans="27:27" ht="12.75" customHeight="1" x14ac:dyDescent="0.3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3">
      <c r="AA79" s="7">
        <f>IF(AA21=9,"",IF(AA22=6,"six ",IF(AA22=7,"sept ",IF(AA22=8,"huit ",IF(AA22=9,"neuf ",)))))</f>
        <v>0</v>
      </c>
    </row>
    <row r="80" spans="27:27" ht="12.75" customHeight="1" x14ac:dyDescent="0.3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3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3">
      <c r="AA82" s="7">
        <f>IF(AA16=9,"",IF(AA17=6,"six ",IF(AA17=7,"sept ",IF(AA17=8,"huit ",IF(AA17=9,"neuf ",)))))</f>
        <v>0</v>
      </c>
    </row>
    <row r="83" spans="27:27" ht="12.75" customHeight="1" x14ac:dyDescent="0.3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3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3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3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3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3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3">
      <c r="AA89" s="7" t="str">
        <f>IF(AA13=2,"vingt ",IF(AA13=3,"trente ",IF(AA13=4,"quarante ",IF(AA13=5,"cinquante ",AA93))))</f>
        <v/>
      </c>
    </row>
    <row r="90" spans="27:27" ht="12.75" customHeight="1" x14ac:dyDescent="0.3">
      <c r="AA90" s="7" t="str">
        <f>IF(AA16=2,"vingt ",IF(AA16=3,"trente ",IF(AA16=4,"quarante ",IF(AA16=5,"cinquante ",AA94))))</f>
        <v/>
      </c>
    </row>
    <row r="91" spans="27:27" ht="12.75" customHeight="1" x14ac:dyDescent="0.3">
      <c r="AA91" s="7" t="str">
        <f>IF(AA19=2,"vingt ",IF(AA19=3,"trente ",IF(AA19=4,"quarante ",IF(AA19=5,"cinquante ",AA95))))</f>
        <v/>
      </c>
    </row>
    <row r="92" spans="27:27" ht="12.75" customHeight="1" x14ac:dyDescent="0.3">
      <c r="AA92" s="7" t="str">
        <f>IF(AA21=2,"vingt ",IF(AA21=3,"trente ",IF(AA21=4,"quarante ",IF(AA21=5,"cinquante ",AA96))))</f>
        <v/>
      </c>
    </row>
    <row r="93" spans="27:27" ht="12.75" customHeight="1" x14ac:dyDescent="0.3">
      <c r="AA93" s="7" t="str">
        <f>IF(AA13=6,"soixante ",IF(AA7=80,"quatre-vingts ",IF(AA13=8,"quatre-vingt-","")))</f>
        <v/>
      </c>
    </row>
    <row r="94" spans="27:27" ht="12.75" customHeight="1" x14ac:dyDescent="0.3">
      <c r="AA94" s="7" t="str">
        <f>IF(AA16=6,"soixante ",IF(AA9=80,"quatre-vingts ",IF(AA16=8,"quatre-vingt-","")))</f>
        <v/>
      </c>
    </row>
    <row r="95" spans="27:27" ht="12.75" customHeight="1" x14ac:dyDescent="0.3">
      <c r="AA95" s="7" t="str">
        <f>IF(AA19=6,"soixante ",IF(AA10=80,"quatre-vingts ",IF(AA19=8,"quatre-vingt-","")))</f>
        <v/>
      </c>
    </row>
    <row r="96" spans="27:27" ht="12.75" customHeight="1" x14ac:dyDescent="0.3">
      <c r="AA96" s="7" t="str">
        <f>IF(AA21=6,"soixante ",IF(AA11=80,"quatre-vingts ",IF(AA21=8,"quatre-vingt-","")))</f>
        <v/>
      </c>
    </row>
    <row r="97" spans="27:27" ht="12.75" customHeight="1" x14ac:dyDescent="0.3">
      <c r="AA97" s="7">
        <f>0</f>
        <v>0</v>
      </c>
    </row>
    <row r="98" spans="27:27" ht="12.75" customHeight="1" x14ac:dyDescent="0.3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2"/>
  <sheetViews>
    <sheetView workbookViewId="0"/>
  </sheetViews>
  <sheetFormatPr baseColWidth="10" defaultColWidth="8.88671875" defaultRowHeight="14.4" x14ac:dyDescent="0.3"/>
  <cols>
    <col min="1" max="1" width="24.6640625" customWidth="1"/>
  </cols>
  <sheetData>
    <row r="1" spans="1:3" x14ac:dyDescent="0.3">
      <c r="A1" s="7" t="s">
        <v>154</v>
      </c>
      <c r="B1" s="7" t="s">
        <v>155</v>
      </c>
    </row>
    <row r="2" spans="1:3" x14ac:dyDescent="0.3">
      <c r="A2" s="7" t="s">
        <v>156</v>
      </c>
      <c r="B2" s="7" t="s">
        <v>148</v>
      </c>
    </row>
    <row r="3" spans="1:3" x14ac:dyDescent="0.3">
      <c r="A3" s="7" t="s">
        <v>157</v>
      </c>
      <c r="B3" s="7">
        <v>1</v>
      </c>
    </row>
    <row r="4" spans="1:3" x14ac:dyDescent="0.3">
      <c r="A4" s="7" t="s">
        <v>158</v>
      </c>
      <c r="B4" s="7">
        <v>0</v>
      </c>
    </row>
    <row r="5" spans="1:3" x14ac:dyDescent="0.3">
      <c r="A5" s="7" t="s">
        <v>159</v>
      </c>
      <c r="B5" s="7">
        <v>0</v>
      </c>
    </row>
    <row r="6" spans="1:3" x14ac:dyDescent="0.3">
      <c r="A6" s="7" t="s">
        <v>160</v>
      </c>
      <c r="B6" s="7">
        <v>1</v>
      </c>
    </row>
    <row r="7" spans="1:3" x14ac:dyDescent="0.3">
      <c r="A7" s="7" t="s">
        <v>161</v>
      </c>
      <c r="B7" s="7">
        <v>1</v>
      </c>
    </row>
    <row r="8" spans="1:3" x14ac:dyDescent="0.3">
      <c r="A8" s="7" t="s">
        <v>162</v>
      </c>
      <c r="B8" s="7">
        <v>0</v>
      </c>
    </row>
    <row r="9" spans="1:3" x14ac:dyDescent="0.3">
      <c r="A9" s="7" t="s">
        <v>163</v>
      </c>
      <c r="B9" s="7">
        <v>0</v>
      </c>
    </row>
    <row r="10" spans="1:3" x14ac:dyDescent="0.3">
      <c r="A10" s="7" t="s">
        <v>164</v>
      </c>
      <c r="C10" s="7" t="s">
        <v>165</v>
      </c>
    </row>
    <row r="11" spans="1:3" x14ac:dyDescent="0.3">
      <c r="A11" s="7" t="s">
        <v>166</v>
      </c>
      <c r="B11" s="7">
        <v>0</v>
      </c>
    </row>
    <row r="12" spans="1:3" x14ac:dyDescent="0.3">
      <c r="A12" s="7" t="s">
        <v>167</v>
      </c>
      <c r="B12" s="7" t="s">
        <v>168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  <pageSetUpPr fitToPage="1"/>
  </sheetPr>
  <dimension ref="A2:J28"/>
  <sheetViews>
    <sheetView showGridLines="0" tabSelected="1" workbookViewId="0">
      <selection activeCell="C4" sqref="C4:J4"/>
    </sheetView>
  </sheetViews>
  <sheetFormatPr baseColWidth="10" defaultColWidth="8.88671875" defaultRowHeight="12.75" customHeight="1" x14ac:dyDescent="0.3"/>
  <cols>
    <col min="1" max="1" width="6.6640625" customWidth="1"/>
    <col min="2" max="2" width="35" customWidth="1"/>
    <col min="3" max="10" width="11.44140625" customWidth="1"/>
  </cols>
  <sheetData>
    <row r="2" spans="1:10" ht="12.75" customHeight="1" x14ac:dyDescent="0.3">
      <c r="B2" s="99" t="s">
        <v>169</v>
      </c>
      <c r="C2" s="99"/>
      <c r="D2" s="99"/>
      <c r="E2" s="99"/>
      <c r="F2" s="99"/>
      <c r="G2" s="99"/>
      <c r="H2" s="99"/>
      <c r="I2" s="99"/>
      <c r="J2" s="99"/>
    </row>
    <row r="4" spans="1:10" ht="12.75" customHeight="1" x14ac:dyDescent="0.3">
      <c r="A4" s="36" t="s">
        <v>122</v>
      </c>
      <c r="B4" s="32" t="s">
        <v>170</v>
      </c>
      <c r="C4" s="100"/>
      <c r="D4" s="100"/>
      <c r="E4" s="100"/>
      <c r="F4" s="100"/>
      <c r="G4" s="100"/>
      <c r="H4" s="100"/>
      <c r="I4" s="100"/>
      <c r="J4" s="100"/>
    </row>
    <row r="6" spans="1:10" ht="12.75" customHeight="1" x14ac:dyDescent="0.3">
      <c r="A6" s="36" t="s">
        <v>124</v>
      </c>
      <c r="B6" s="32" t="s">
        <v>171</v>
      </c>
      <c r="C6" s="100"/>
      <c r="D6" s="100"/>
      <c r="E6" s="100"/>
      <c r="F6" s="100"/>
      <c r="G6" s="100"/>
      <c r="H6" s="100"/>
      <c r="I6" s="100"/>
      <c r="J6" s="100"/>
    </row>
    <row r="8" spans="1:10" ht="12.75" customHeight="1" x14ac:dyDescent="0.3">
      <c r="A8" s="36" t="s">
        <v>134</v>
      </c>
      <c r="B8" s="32" t="s">
        <v>172</v>
      </c>
      <c r="C8" s="100"/>
      <c r="D8" s="100"/>
      <c r="E8" s="100"/>
      <c r="F8" s="100"/>
      <c r="G8" s="100"/>
      <c r="H8" s="100"/>
      <c r="I8" s="100"/>
      <c r="J8" s="100"/>
    </row>
    <row r="10" spans="1:10" ht="12.75" customHeight="1" x14ac:dyDescent="0.3">
      <c r="A10" s="36" t="s">
        <v>136</v>
      </c>
      <c r="B10" s="32" t="s">
        <v>173</v>
      </c>
      <c r="C10" s="101"/>
      <c r="D10" s="101"/>
      <c r="E10" s="101"/>
      <c r="F10" s="101"/>
      <c r="G10" s="101"/>
      <c r="H10" s="101"/>
      <c r="I10" s="101"/>
      <c r="J10" s="101"/>
    </row>
    <row r="12" spans="1:10" ht="12.75" customHeight="1" x14ac:dyDescent="0.3">
      <c r="A12" s="36" t="s">
        <v>126</v>
      </c>
      <c r="B12" s="32" t="s">
        <v>174</v>
      </c>
      <c r="C12" s="100"/>
      <c r="D12" s="100"/>
      <c r="E12" s="100"/>
      <c r="F12" s="100"/>
      <c r="G12" s="100"/>
      <c r="H12" s="100"/>
      <c r="I12" s="100"/>
      <c r="J12" s="100"/>
    </row>
    <row r="14" spans="1:10" ht="12.75" customHeight="1" x14ac:dyDescent="0.3">
      <c r="A14" s="36" t="s">
        <v>138</v>
      </c>
      <c r="B14" s="32" t="s">
        <v>175</v>
      </c>
      <c r="C14" s="100"/>
      <c r="D14" s="100"/>
      <c r="E14" s="100"/>
      <c r="F14" s="100"/>
      <c r="G14" s="100"/>
      <c r="H14" s="100"/>
      <c r="I14" s="100"/>
      <c r="J14" s="100"/>
    </row>
    <row r="16" spans="1:10" ht="12.75" customHeight="1" x14ac:dyDescent="0.3">
      <c r="A16" s="36" t="s">
        <v>140</v>
      </c>
      <c r="B16" s="32" t="s">
        <v>176</v>
      </c>
      <c r="C16" s="100"/>
      <c r="D16" s="100"/>
      <c r="E16" s="100"/>
      <c r="F16" s="100"/>
      <c r="G16" s="100"/>
      <c r="H16" s="100"/>
      <c r="I16" s="100"/>
      <c r="J16" s="100"/>
    </row>
    <row r="18" spans="1:10" ht="12.75" customHeight="1" x14ac:dyDescent="0.3">
      <c r="A18" s="36" t="s">
        <v>142</v>
      </c>
      <c r="B18" s="32" t="s">
        <v>177</v>
      </c>
      <c r="C18" s="102"/>
      <c r="D18" s="102"/>
      <c r="E18" s="102"/>
      <c r="F18" s="102"/>
      <c r="G18" s="102"/>
      <c r="H18" s="102"/>
      <c r="I18" s="102"/>
      <c r="J18" s="102"/>
    </row>
    <row r="20" spans="1:10" ht="12.75" customHeight="1" x14ac:dyDescent="0.3">
      <c r="A20" s="36" t="s">
        <v>178</v>
      </c>
      <c r="B20" s="32" t="s">
        <v>179</v>
      </c>
      <c r="C20" s="102"/>
      <c r="D20" s="102"/>
      <c r="E20" s="102"/>
      <c r="F20" s="102"/>
      <c r="G20" s="102"/>
      <c r="H20" s="102"/>
      <c r="I20" s="102"/>
      <c r="J20" s="102"/>
    </row>
    <row r="22" spans="1:10" ht="12.75" customHeight="1" x14ac:dyDescent="0.3">
      <c r="A22" s="36" t="s">
        <v>128</v>
      </c>
      <c r="B22" s="32" t="s">
        <v>180</v>
      </c>
      <c r="C22" s="102"/>
      <c r="D22" s="102"/>
      <c r="E22" s="102"/>
      <c r="F22" s="102"/>
      <c r="G22" s="102"/>
      <c r="H22" s="102"/>
      <c r="I22" s="102"/>
      <c r="J22" s="102"/>
    </row>
    <row r="24" spans="1:10" ht="12.75" customHeight="1" x14ac:dyDescent="0.3">
      <c r="A24" s="36" t="s">
        <v>130</v>
      </c>
      <c r="B24" s="32" t="s">
        <v>181</v>
      </c>
      <c r="C24" s="100"/>
      <c r="D24" s="100"/>
      <c r="E24" s="100"/>
      <c r="F24" s="100"/>
      <c r="G24" s="100"/>
      <c r="H24" s="100"/>
      <c r="I24" s="100"/>
      <c r="J24" s="100"/>
    </row>
    <row r="28" spans="1:10" ht="60" customHeight="1" x14ac:dyDescent="0.3">
      <c r="A28" s="36" t="s">
        <v>132</v>
      </c>
      <c r="B28" s="32" t="s">
        <v>182</v>
      </c>
      <c r="C28" s="100"/>
      <c r="D28" s="100"/>
      <c r="E28" s="100"/>
      <c r="F28" s="100"/>
      <c r="G28" s="100"/>
      <c r="H28" s="100"/>
      <c r="I28" s="100"/>
      <c r="J28" s="100"/>
    </row>
  </sheetData>
  <mergeCells count="13">
    <mergeCell ref="C22:J22"/>
    <mergeCell ref="C24:J24"/>
    <mergeCell ref="C28:J28"/>
    <mergeCell ref="C12:J12"/>
    <mergeCell ref="C14:J14"/>
    <mergeCell ref="C16:J16"/>
    <mergeCell ref="C18:J18"/>
    <mergeCell ref="C20:J20"/>
    <mergeCell ref="B2:J2"/>
    <mergeCell ref="C4:J4"/>
    <mergeCell ref="C6:J6"/>
    <mergeCell ref="C8:J8"/>
    <mergeCell ref="C10:J1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28</vt:i4>
      </vt:variant>
    </vt:vector>
  </HeadingPairs>
  <TitlesOfParts>
    <vt:vector size="33" baseType="lpstr">
      <vt:lpstr>Page de garde</vt:lpstr>
      <vt:lpstr>DPGF</vt:lpstr>
      <vt:lpstr>Paramètres</vt:lpstr>
      <vt:lpstr>Version</vt:lpstr>
      <vt:lpstr>Coordonnées Entreprise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Olivier Pottier</cp:lastModifiedBy>
  <dcterms:created xsi:type="dcterms:W3CDTF">2025-11-12T16:23:55Z</dcterms:created>
  <dcterms:modified xsi:type="dcterms:W3CDTF">2025-11-14T07:37:41Z</dcterms:modified>
</cp:coreProperties>
</file>